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user31\공동폴더2\1. KORIL-RDF (재단자료)\01) Regulatory (조약, 정관, 운영요령, 규정)\라. KORIL-RDF Handbook\Handbook 10th Edition(2024-)\2. Updated Formats\"/>
    </mc:Choice>
  </mc:AlternateContent>
  <xr:revisionPtr revIDLastSave="0" documentId="13_ncr:1_{2C69F1F5-F316-424E-A5D3-F4A73DC24373}" xr6:coauthVersionLast="47" xr6:coauthVersionMax="47" xr10:uidLastSave="{00000000-0000-0000-0000-000000000000}"/>
  <bookViews>
    <workbookView xWindow="-28920" yWindow="4020" windowWidth="29040" windowHeight="15720" xr2:uid="{7765A9D2-C97A-4C6C-9E20-E1EB5833AE7E}"/>
  </bookViews>
  <sheets>
    <sheet name="Guideline" sheetId="3" r:id="rId1"/>
    <sheet name="KO Budget" sheetId="1" r:id="rId2"/>
    <sheet name="IL Budget" sheetId="8" r:id="rId3"/>
    <sheet name="Project budget sample "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22" i="8" l="1"/>
  <c r="H121" i="8"/>
  <c r="H120" i="8"/>
  <c r="H118" i="8"/>
  <c r="H117" i="8"/>
  <c r="H116" i="8"/>
  <c r="H115" i="8"/>
  <c r="H114" i="8"/>
  <c r="H110" i="8"/>
  <c r="H109" i="8"/>
  <c r="H108" i="8"/>
  <c r="H107" i="8"/>
  <c r="H101" i="8"/>
  <c r="H100" i="8"/>
  <c r="H99" i="8"/>
  <c r="H98" i="8"/>
  <c r="H93" i="8"/>
  <c r="H92" i="8"/>
  <c r="H91" i="8"/>
  <c r="H90" i="8"/>
  <c r="H85" i="8"/>
  <c r="H84" i="8"/>
  <c r="H83" i="8"/>
  <c r="H82" i="8"/>
  <c r="H81" i="8"/>
  <c r="H76" i="8"/>
  <c r="H75" i="8"/>
  <c r="H74" i="8"/>
  <c r="H73" i="8"/>
  <c r="H72" i="8"/>
  <c r="H71" i="8"/>
  <c r="H70" i="8"/>
  <c r="H66" i="8"/>
  <c r="H65" i="8"/>
  <c r="H64" i="8"/>
  <c r="H63" i="8"/>
  <c r="H62" i="8"/>
  <c r="H61" i="8"/>
  <c r="H55" i="8"/>
  <c r="H54" i="8"/>
  <c r="H53" i="8"/>
  <c r="H52" i="8"/>
  <c r="H51" i="8"/>
  <c r="H50" i="8"/>
  <c r="H45" i="8"/>
  <c r="H44" i="8"/>
  <c r="H43" i="8"/>
  <c r="H42" i="8"/>
  <c r="H41" i="8"/>
  <c r="H40" i="8"/>
  <c r="H39" i="8"/>
  <c r="H35" i="8"/>
  <c r="H34" i="8"/>
  <c r="H33" i="8"/>
  <c r="H32" i="8"/>
  <c r="H31" i="8"/>
  <c r="H30" i="8"/>
  <c r="H24" i="8"/>
  <c r="H23" i="8"/>
  <c r="H19" i="8"/>
  <c r="H18" i="8"/>
  <c r="H17" i="8"/>
  <c r="H16" i="8"/>
  <c r="H15" i="8"/>
  <c r="H14" i="8"/>
  <c r="G39" i="1"/>
  <c r="G39" i="8"/>
  <c r="G39" i="9"/>
  <c r="G40" i="1"/>
  <c r="G16" i="9"/>
  <c r="D51" i="9"/>
  <c r="D50" i="9"/>
  <c r="G31" i="9"/>
  <c r="F31" i="9"/>
  <c r="G30" i="9"/>
  <c r="G30" i="1"/>
  <c r="G19" i="1"/>
  <c r="G14" i="9"/>
  <c r="G117" i="9"/>
  <c r="H109" i="9"/>
  <c r="G109" i="9"/>
  <c r="H108" i="9"/>
  <c r="G108" i="9"/>
  <c r="H107" i="9"/>
  <c r="G107" i="9"/>
  <c r="G110" i="9" s="1"/>
  <c r="G118" i="9" s="1"/>
  <c r="G101" i="9"/>
  <c r="G92" i="9"/>
  <c r="G91" i="9"/>
  <c r="G90" i="9"/>
  <c r="G85" i="9"/>
  <c r="G74" i="9"/>
  <c r="G73" i="9"/>
  <c r="G72" i="9"/>
  <c r="G71" i="9"/>
  <c r="G70" i="9"/>
  <c r="H65" i="9"/>
  <c r="G65" i="9"/>
  <c r="H64" i="9"/>
  <c r="G64" i="9"/>
  <c r="H63" i="9"/>
  <c r="G63" i="9"/>
  <c r="H62" i="9"/>
  <c r="G62" i="9"/>
  <c r="H61" i="9"/>
  <c r="G61" i="9"/>
  <c r="G54" i="9"/>
  <c r="G53" i="9"/>
  <c r="G52" i="9"/>
  <c r="G51" i="9"/>
  <c r="G50" i="9"/>
  <c r="G43" i="9"/>
  <c r="G42" i="9"/>
  <c r="G41" i="9"/>
  <c r="G40" i="9"/>
  <c r="G34" i="9"/>
  <c r="G33" i="9"/>
  <c r="G32" i="9"/>
  <c r="H18" i="9"/>
  <c r="G18" i="9"/>
  <c r="H17" i="9"/>
  <c r="G17" i="9"/>
  <c r="H16" i="9"/>
  <c r="H15" i="9"/>
  <c r="G15" i="9"/>
  <c r="H14" i="9"/>
  <c r="G14" i="1"/>
  <c r="G16" i="1"/>
  <c r="G15" i="1"/>
  <c r="G17" i="1"/>
  <c r="G18" i="1"/>
  <c r="G31" i="8"/>
  <c r="G32" i="8"/>
  <c r="G33" i="8"/>
  <c r="G34" i="8"/>
  <c r="G15" i="8"/>
  <c r="G16" i="8"/>
  <c r="G17" i="8"/>
  <c r="G18" i="8"/>
  <c r="G30" i="8"/>
  <c r="G14" i="8"/>
  <c r="G31" i="1"/>
  <c r="G32" i="1"/>
  <c r="G33" i="1"/>
  <c r="G34" i="1"/>
  <c r="I62" i="8"/>
  <c r="I63" i="8"/>
  <c r="I64" i="8"/>
  <c r="I65" i="8"/>
  <c r="I61" i="8"/>
  <c r="H63" i="1"/>
  <c r="H64" i="1"/>
  <c r="H65" i="1"/>
  <c r="H62" i="1"/>
  <c r="H61" i="1"/>
  <c r="I109" i="8"/>
  <c r="G109" i="8"/>
  <c r="I108" i="8"/>
  <c r="G108" i="8"/>
  <c r="I107" i="8"/>
  <c r="G107" i="8"/>
  <c r="H109" i="1"/>
  <c r="G109" i="1"/>
  <c r="H108" i="1"/>
  <c r="G108" i="1"/>
  <c r="H107" i="1"/>
  <c r="G107" i="1"/>
  <c r="G110" i="1" s="1"/>
  <c r="G55" i="9" l="1"/>
  <c r="G44" i="9"/>
  <c r="G45" i="9" s="1"/>
  <c r="G120" i="9" s="1"/>
  <c r="G121" i="9" s="1"/>
  <c r="G66" i="9"/>
  <c r="G75" i="9"/>
  <c r="G93" i="9"/>
  <c r="G23" i="1"/>
  <c r="G24" i="1" s="1"/>
  <c r="G19" i="9"/>
  <c r="G35" i="9"/>
  <c r="G117" i="8"/>
  <c r="G110" i="8"/>
  <c r="G118" i="8" s="1"/>
  <c r="G117" i="1"/>
  <c r="G118" i="1" s="1"/>
  <c r="G101" i="8"/>
  <c r="G92" i="8"/>
  <c r="G91" i="8"/>
  <c r="G90" i="8"/>
  <c r="G85" i="8"/>
  <c r="G74" i="8"/>
  <c r="G73" i="8"/>
  <c r="G72" i="8"/>
  <c r="G71" i="8"/>
  <c r="G70" i="8"/>
  <c r="G65" i="8"/>
  <c r="G64" i="8"/>
  <c r="G63" i="8"/>
  <c r="G62" i="8"/>
  <c r="G61" i="8"/>
  <c r="G54" i="8"/>
  <c r="G53" i="8"/>
  <c r="G52" i="8"/>
  <c r="G51" i="8"/>
  <c r="G50" i="8"/>
  <c r="G43" i="8"/>
  <c r="G42" i="8"/>
  <c r="G41" i="8"/>
  <c r="G40" i="8"/>
  <c r="I18" i="8"/>
  <c r="I17" i="8"/>
  <c r="I16" i="8"/>
  <c r="I15" i="8"/>
  <c r="I14" i="8"/>
  <c r="G23" i="9" l="1"/>
  <c r="G24" i="9" s="1"/>
  <c r="G76" i="9"/>
  <c r="G93" i="8"/>
  <c r="G55" i="8"/>
  <c r="G66" i="8"/>
  <c r="G35" i="8"/>
  <c r="G19" i="8"/>
  <c r="G44" i="8"/>
  <c r="G75" i="8"/>
  <c r="G76" i="8" s="1"/>
  <c r="G23" i="8" l="1"/>
  <c r="G24" i="8" s="1"/>
  <c r="G122" i="9"/>
  <c r="D8" i="9" s="1"/>
  <c r="G45" i="8"/>
  <c r="H93" i="9" l="1"/>
  <c r="H85" i="9"/>
  <c r="G120" i="8"/>
  <c r="G121" i="8" s="1"/>
  <c r="G122" i="8" s="1"/>
  <c r="D8" i="8" s="1"/>
  <c r="I85" i="8" l="1"/>
  <c r="I93" i="8"/>
  <c r="G91" i="1"/>
  <c r="G92" i="1"/>
  <c r="G90" i="1"/>
  <c r="G71" i="1"/>
  <c r="G72" i="1"/>
  <c r="G73" i="1"/>
  <c r="G74" i="1"/>
  <c r="G70" i="1"/>
  <c r="G62" i="1"/>
  <c r="G63" i="1"/>
  <c r="G64" i="1"/>
  <c r="G65" i="1"/>
  <c r="G61" i="1"/>
  <c r="G51" i="1"/>
  <c r="G52" i="1"/>
  <c r="G53" i="1"/>
  <c r="G54" i="1"/>
  <c r="G50" i="1"/>
  <c r="G41" i="1"/>
  <c r="G42" i="1"/>
  <c r="G43" i="1"/>
  <c r="H18" i="1"/>
  <c r="H17" i="1"/>
  <c r="H16" i="1"/>
  <c r="H15" i="1"/>
  <c r="H14" i="1"/>
  <c r="G85" i="1"/>
  <c r="G101" i="1"/>
  <c r="G93" i="1" l="1"/>
  <c r="G75" i="1"/>
  <c r="G66" i="1"/>
  <c r="G76" i="1" s="1"/>
  <c r="G44" i="1"/>
  <c r="G55" i="1"/>
  <c r="G35" i="1"/>
  <c r="G45" i="1" l="1"/>
  <c r="G120" i="1" l="1"/>
  <c r="G121" i="1" s="1"/>
  <c r="G122" i="1" s="1"/>
  <c r="D8" i="1" s="1"/>
  <c r="H85" i="1" l="1"/>
  <c r="H9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13005F60-D46E-44D0-9EEB-83CCE7106A66}">
      <text>
        <r>
          <rPr>
            <b/>
            <sz val="9"/>
            <color indexed="81"/>
            <rFont val="Tahoma"/>
            <family val="2"/>
          </rPr>
          <t>KORIL:</t>
        </r>
        <r>
          <rPr>
            <sz val="9"/>
            <color indexed="81"/>
            <rFont val="Tahoma"/>
            <family val="2"/>
          </rPr>
          <t xml:space="preserve">
Sum of whole total period budgets.</t>
        </r>
      </text>
    </comment>
    <comment ref="D13" authorId="0" shapeId="0" xr:uid="{83669146-6BCD-4791-A894-D51189351AAA}">
      <text>
        <r>
          <rPr>
            <b/>
            <sz val="9"/>
            <color indexed="81"/>
            <rFont val="Tahoma"/>
            <family val="2"/>
          </rPr>
          <t>KORIL:</t>
        </r>
        <r>
          <rPr>
            <sz val="9"/>
            <color indexed="81"/>
            <rFont val="Tahoma"/>
            <family val="2"/>
          </rPr>
          <t xml:space="preserve">
The maximum annual cost per full-time employee is USD 100,000.</t>
        </r>
      </text>
    </comment>
    <comment ref="E13" authorId="0" shapeId="0" xr:uid="{5D41FBA2-92B3-4935-BBB2-4937ADBC71AA}">
      <text>
        <r>
          <rPr>
            <b/>
            <sz val="9"/>
            <color indexed="81"/>
            <rFont val="Tahoma"/>
            <family val="2"/>
          </rPr>
          <t>KORIL:</t>
        </r>
        <r>
          <rPr>
            <sz val="9"/>
            <color indexed="81"/>
            <rFont val="Tahoma"/>
            <family val="2"/>
          </rPr>
          <t xml:space="preserve">
The maximum % is 100%. </t>
        </r>
      </text>
    </comment>
    <comment ref="F13" authorId="0" shapeId="0" xr:uid="{733ABF26-C138-469F-83F4-E81AFDAE5284}">
      <text>
        <r>
          <rPr>
            <b/>
            <sz val="9"/>
            <color indexed="81"/>
            <rFont val="Tahoma"/>
            <family val="2"/>
          </rPr>
          <t>KORIL:</t>
        </r>
        <r>
          <rPr>
            <sz val="9"/>
            <color indexed="81"/>
            <rFont val="Tahoma"/>
            <family val="2"/>
          </rPr>
          <t xml:space="preserve">
Participating months during this project duration. State # of months. </t>
        </r>
      </text>
    </comment>
    <comment ref="C28" authorId="0" shapeId="0" xr:uid="{08B4DD32-B669-4AD2-8D77-E30711365310}">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0FEFEBD2-697E-4D21-8A35-33E3857226F2}">
      <text>
        <r>
          <rPr>
            <b/>
            <sz val="9"/>
            <color indexed="81"/>
            <rFont val="Tahoma"/>
            <family val="2"/>
          </rPr>
          <t>KORIL:</t>
        </r>
        <r>
          <rPr>
            <sz val="9"/>
            <color indexed="81"/>
            <rFont val="Tahoma"/>
            <family val="2"/>
          </rPr>
          <t xml:space="preserve">
Sum of whole total period budgets.</t>
        </r>
      </text>
    </comment>
    <comment ref="D13" authorId="0" shapeId="0" xr:uid="{B4009962-1E4C-4107-9E70-DF5509570B1B}">
      <text>
        <r>
          <rPr>
            <b/>
            <sz val="9"/>
            <color indexed="81"/>
            <rFont val="Tahoma"/>
            <family val="2"/>
          </rPr>
          <t>KORIL:</t>
        </r>
        <r>
          <rPr>
            <sz val="9"/>
            <color indexed="81"/>
            <rFont val="Tahoma"/>
            <family val="2"/>
          </rPr>
          <t xml:space="preserve">
The maximum annual cost per full-time employee is USD 100,000.</t>
        </r>
      </text>
    </comment>
    <comment ref="E13" authorId="0" shapeId="0" xr:uid="{35AB14A0-485B-48A5-9E69-58E88B8AD691}">
      <text>
        <r>
          <rPr>
            <b/>
            <sz val="9"/>
            <color indexed="81"/>
            <rFont val="Tahoma"/>
            <family val="2"/>
          </rPr>
          <t>KORIL:</t>
        </r>
        <r>
          <rPr>
            <sz val="9"/>
            <color indexed="81"/>
            <rFont val="Tahoma"/>
            <family val="2"/>
          </rPr>
          <t xml:space="preserve">
The maximum % is 100%. </t>
        </r>
      </text>
    </comment>
    <comment ref="F13" authorId="0" shapeId="0" xr:uid="{A46A4535-9476-4BFB-8688-B472F1106208}">
      <text>
        <r>
          <rPr>
            <b/>
            <sz val="9"/>
            <color indexed="81"/>
            <rFont val="Tahoma"/>
            <family val="2"/>
          </rPr>
          <t>KORIL:</t>
        </r>
        <r>
          <rPr>
            <sz val="9"/>
            <color indexed="81"/>
            <rFont val="Tahoma"/>
            <family val="2"/>
          </rPr>
          <t xml:space="preserve">
Participating months during this period duration. State # of months. </t>
        </r>
      </text>
    </comment>
    <comment ref="C28" authorId="0" shapeId="0" xr:uid="{078955E7-F90A-4781-811F-03D933BC5DFC}">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EFCA05AC-3B33-4973-BE87-1B50B3F37D40}">
      <text>
        <r>
          <rPr>
            <b/>
            <sz val="9"/>
            <color indexed="81"/>
            <rFont val="Tahoma"/>
            <family val="2"/>
          </rPr>
          <t>KORIL:</t>
        </r>
        <r>
          <rPr>
            <sz val="9"/>
            <color indexed="81"/>
            <rFont val="Tahoma"/>
            <family val="2"/>
          </rPr>
          <t xml:space="preserve">
Sum of whole total period budgets.</t>
        </r>
      </text>
    </comment>
    <comment ref="D13" authorId="0" shapeId="0" xr:uid="{7C1F1CA1-DE11-45E4-80DE-8CB52A1AC47E}">
      <text>
        <r>
          <rPr>
            <b/>
            <sz val="9"/>
            <color indexed="81"/>
            <rFont val="Tahoma"/>
            <family val="2"/>
          </rPr>
          <t>KORIL:</t>
        </r>
        <r>
          <rPr>
            <sz val="9"/>
            <color indexed="81"/>
            <rFont val="Tahoma"/>
            <family val="2"/>
          </rPr>
          <t xml:space="preserve">
The maximum annual cost per full-time employee is USD 100,000.</t>
        </r>
      </text>
    </comment>
    <comment ref="E13" authorId="0" shapeId="0" xr:uid="{178CF49A-9864-43ED-8848-C6F630F830E4}">
      <text>
        <r>
          <rPr>
            <b/>
            <sz val="9"/>
            <color indexed="81"/>
            <rFont val="Tahoma"/>
            <family val="2"/>
          </rPr>
          <t>KORIL:</t>
        </r>
        <r>
          <rPr>
            <sz val="9"/>
            <color indexed="81"/>
            <rFont val="Tahoma"/>
            <family val="2"/>
          </rPr>
          <t xml:space="preserve">
The maximum % is 100%. </t>
        </r>
      </text>
    </comment>
    <comment ref="F13" authorId="0" shapeId="0" xr:uid="{5CAD9DD1-8785-40B7-9CD6-BEBF864F72A1}">
      <text>
        <r>
          <rPr>
            <b/>
            <sz val="9"/>
            <color indexed="81"/>
            <rFont val="Tahoma"/>
            <family val="2"/>
          </rPr>
          <t>KORIL:</t>
        </r>
        <r>
          <rPr>
            <sz val="9"/>
            <color indexed="81"/>
            <rFont val="Tahoma"/>
            <family val="2"/>
          </rPr>
          <t xml:space="preserve">
Participating months during this project duration. State # of months. </t>
        </r>
      </text>
    </comment>
    <comment ref="C28" authorId="0" shapeId="0" xr:uid="{CB1C92DC-084F-4C40-993A-F1DE69377622}">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sharedStrings.xml><?xml version="1.0" encoding="utf-8"?>
<sst xmlns="http://schemas.openxmlformats.org/spreadsheetml/2006/main" count="623" uniqueCount="192">
  <si>
    <t>QUALIFYING ITEM</t>
  </si>
  <si>
    <t>SPECIFICATIONS</t>
  </si>
  <si>
    <t>TOTALS</t>
  </si>
  <si>
    <t>Subtotal, Direct Labor</t>
  </si>
  <si>
    <t>DIRECT LABOR OVERHEAD (O/H)</t>
  </si>
  <si>
    <t>Calculated @25% of Total Direct Labor</t>
  </si>
  <si>
    <t>*Includes all indirect labor overhead expenses and social benefits</t>
  </si>
  <si>
    <t>(Cost X Units)</t>
  </si>
  <si>
    <t>III. EXPENDABLE MATERIALS &amp; SUPPLIES</t>
  </si>
  <si>
    <t>Item Description</t>
  </si>
  <si>
    <t>TOTAL EXPENDABLE MATERIALS &amp;SUPPLIES</t>
  </si>
  <si>
    <t>IV. TRAVEL EXPENSES</t>
  </si>
  <si>
    <t>Destination &amp; Purpose</t>
  </si>
  <si>
    <t>Description of Service</t>
  </si>
  <si>
    <t>Name of Subcontractor</t>
  </si>
  <si>
    <t>TOTAL SUBCONTRACT</t>
  </si>
  <si>
    <t>VI. CONSULTANTS</t>
  </si>
  <si>
    <t>Rate per</t>
  </si>
  <si>
    <t>Name of Consultant</t>
  </si>
  <si>
    <t>TOTAL CONSULTANT</t>
  </si>
  <si>
    <t>VII. OTHER EXPENSES</t>
  </si>
  <si>
    <t>Description &amp; Purpose</t>
  </si>
  <si>
    <t>TOTAL OTHER EXPENSES</t>
  </si>
  <si>
    <t>TOTAL SUBTOTAL BEFORE G&amp;A EXPENSES</t>
  </si>
  <si>
    <t>TOTAL PROJECT PERIOD BUDGET</t>
  </si>
  <si>
    <r>
      <t xml:space="preserve"> </t>
    </r>
    <r>
      <rPr>
        <b/>
        <i/>
        <sz val="10"/>
        <color rgb="FF000000"/>
        <rFont val="Calibri"/>
        <family val="2"/>
      </rPr>
      <t>Subtotal, Purchased Equipment</t>
    </r>
  </si>
  <si>
    <r>
      <t xml:space="preserve"> </t>
    </r>
    <r>
      <rPr>
        <b/>
        <i/>
        <sz val="10"/>
        <color rgb="FF000000"/>
        <rFont val="Calibri"/>
        <family val="2"/>
      </rPr>
      <t>Subtotal, Leased Equipment</t>
    </r>
  </si>
  <si>
    <r>
      <t xml:space="preserve"> </t>
    </r>
    <r>
      <rPr>
        <b/>
        <i/>
        <sz val="10"/>
        <color rgb="FF000000"/>
        <rFont val="Calibri"/>
        <family val="2"/>
      </rPr>
      <t>Subtotal, Foreign Travel</t>
    </r>
  </si>
  <si>
    <r>
      <t xml:space="preserve"> </t>
    </r>
    <r>
      <rPr>
        <b/>
        <i/>
        <sz val="10"/>
        <color rgb="FF000000"/>
        <rFont val="Calibri"/>
        <family val="2"/>
      </rPr>
      <t>Subtotal, Domestic Travel</t>
    </r>
  </si>
  <si>
    <t>Company Name:</t>
    <phoneticPr fontId="2" type="noConversion"/>
  </si>
  <si>
    <t>Official Project Term:</t>
    <phoneticPr fontId="2" type="noConversion"/>
  </si>
  <si>
    <t>Finish Date</t>
    <phoneticPr fontId="2" type="noConversion"/>
  </si>
  <si>
    <t>Start Date</t>
    <phoneticPr fontId="2" type="noConversion"/>
  </si>
  <si>
    <t>Date</t>
    <phoneticPr fontId="2" type="noConversion"/>
  </si>
  <si>
    <t>Month</t>
    <phoneticPr fontId="2" type="noConversion"/>
  </si>
  <si>
    <t>Year</t>
    <phoneticPr fontId="2" type="noConversion"/>
  </si>
  <si>
    <t>Total Project Durations:</t>
    <phoneticPr fontId="2" type="noConversion"/>
  </si>
  <si>
    <t>Total Project Budget:</t>
    <phoneticPr fontId="2" type="noConversion"/>
  </si>
  <si>
    <t>Cost To Project</t>
    <phoneticPr fontId="2" type="noConversion"/>
  </si>
  <si>
    <t xml:space="preserve"> USD</t>
  </si>
  <si>
    <t>Name/Title/Role</t>
    <phoneticPr fontId="2" type="noConversion"/>
  </si>
  <si>
    <t>(TBD if yet unknown)</t>
    <phoneticPr fontId="2" type="noConversion"/>
  </si>
  <si>
    <t>%</t>
    <phoneticPr fontId="2" type="noConversion"/>
  </si>
  <si>
    <r>
      <t xml:space="preserve">TOTAL DIRECT LABOR </t>
    </r>
    <r>
      <rPr>
        <i/>
        <sz val="14"/>
        <color rgb="FF000000"/>
        <rFont val="Calibri"/>
        <family val="2"/>
      </rPr>
      <t>(Direct Labor Subtotal +Direct Labor Overhead Subtotal)</t>
    </r>
  </si>
  <si>
    <t>% On Project</t>
    <phoneticPr fontId="2" type="noConversion"/>
  </si>
  <si>
    <t xml:space="preserve">Total Purchase Costs </t>
    <phoneticPr fontId="2" type="noConversion"/>
  </si>
  <si>
    <t>% Time On Project</t>
    <phoneticPr fontId="2" type="noConversion"/>
  </si>
  <si>
    <t>Annual Depreciation Rate</t>
    <phoneticPr fontId="2" type="noConversion"/>
  </si>
  <si>
    <t>Participating Months</t>
    <phoneticPr fontId="2" type="noConversion"/>
  </si>
  <si>
    <r>
      <t xml:space="preserve"> TOTAL EQUIPMENT COST </t>
    </r>
    <r>
      <rPr>
        <i/>
        <sz val="14"/>
        <color rgb="FF000000"/>
        <rFont val="Calibri"/>
        <family val="2"/>
      </rPr>
      <t>(Purchased Equip. Subtotal + Leased Equip Subtotal)</t>
    </r>
  </si>
  <si>
    <t>Official Use Only</t>
    <phoneticPr fontId="2" type="noConversion"/>
  </si>
  <si>
    <t>Item Description/NO. of Units</t>
    <phoneticPr fontId="2" type="noConversion"/>
  </si>
  <si>
    <t>*LEASED EQUIPENT</t>
    <phoneticPr fontId="2" type="noConversion"/>
  </si>
  <si>
    <t>*FOREIGN TRAVEL</t>
    <phoneticPr fontId="2" type="noConversion"/>
  </si>
  <si>
    <t>Cost per Person per trip</t>
    <phoneticPr fontId="2" type="noConversion"/>
  </si>
  <si>
    <t>USD</t>
    <phoneticPr fontId="2" type="noConversion"/>
  </si>
  <si>
    <t>No. of Trips</t>
    <phoneticPr fontId="2" type="noConversion"/>
  </si>
  <si>
    <t>No.</t>
    <phoneticPr fontId="2" type="noConversion"/>
  </si>
  <si>
    <t>No. of People per Trip</t>
    <phoneticPr fontId="2" type="noConversion"/>
  </si>
  <si>
    <t>#</t>
    <phoneticPr fontId="2" type="noConversion"/>
  </si>
  <si>
    <t>Qualifying Cost</t>
    <phoneticPr fontId="2" type="noConversion"/>
  </si>
  <si>
    <t xml:space="preserve">*DOMESTIC TRAVEL </t>
    <phoneticPr fontId="2" type="noConversion"/>
  </si>
  <si>
    <r>
      <t xml:space="preserve">TOTAL TRAVEL </t>
    </r>
    <r>
      <rPr>
        <i/>
        <sz val="14"/>
        <color rgb="FF000000"/>
        <rFont val="Calibri"/>
        <family val="2"/>
      </rPr>
      <t>(Foreign Travel Subtotal + Domestic Travel Subtotal)</t>
    </r>
  </si>
  <si>
    <t>V. SUBCONTRACTS</t>
    <phoneticPr fontId="2" type="noConversion"/>
  </si>
  <si>
    <t>(USD/Hr.)</t>
    <phoneticPr fontId="2" type="noConversion"/>
  </si>
  <si>
    <t>No. of Hours</t>
    <phoneticPr fontId="2" type="noConversion"/>
  </si>
  <si>
    <t>Hr.</t>
    <phoneticPr fontId="2" type="noConversion"/>
  </si>
  <si>
    <r>
      <t xml:space="preserve">GENERAL &amp; ADMINISTRATIVE EXPENSES </t>
    </r>
    <r>
      <rPr>
        <sz val="14"/>
        <color rgb="FF000000"/>
        <rFont val="Calibri"/>
        <family val="2"/>
      </rPr>
      <t>(@5% of figure above)</t>
    </r>
    <phoneticPr fontId="2" type="noConversion"/>
  </si>
  <si>
    <t>Category</t>
    <phoneticPr fontId="2" type="noConversion"/>
  </si>
  <si>
    <t>Explanation</t>
    <phoneticPr fontId="2" type="noConversion"/>
  </si>
  <si>
    <t>KORIL-RDF's funding of the project begins from the effective start date.
Start date may be from the date the proposal is received by KORIL-RDF, signed by CEO of each company. 
The amount spent from the start date to the approved date will be retroactively recognized.</t>
    <phoneticPr fontId="2" type="noConversion"/>
  </si>
  <si>
    <t>Salary</t>
    <phoneticPr fontId="2" type="noConversion"/>
  </si>
  <si>
    <t>Not Recognized as Direct Labor</t>
    <phoneticPr fontId="2" type="noConversion"/>
  </si>
  <si>
    <t>Recognized as Direct Labor</t>
    <phoneticPr fontId="2" type="noConversion"/>
  </si>
  <si>
    <t>All of the employer's cost and the taxable components (salary plus social ("fringe") benefits of employees expected to work on the project).</t>
    <phoneticPr fontId="2" type="noConversion"/>
  </si>
  <si>
    <t>Not included: corporate executives, secretarial staff, legal staff, administrative staff of staff engaged in marketing and sales activities; such expenses are included in the O/H allowance.</t>
    <phoneticPr fontId="2" type="noConversion"/>
  </si>
  <si>
    <t>Employment %</t>
    <phoneticPr fontId="2" type="noConversion"/>
  </si>
  <si>
    <t xml:space="preserve">Mangers of SMEs (CEO, GM, MD, etc.) engaged in the R&amp;D activities shall not be greater than 50%; excluding managers of SME who are engaged only in the designated project - the maximum employment percentage of those managers will be 75%. </t>
    <phoneticPr fontId="2" type="noConversion"/>
  </si>
  <si>
    <t>Maximum employment %</t>
    <phoneticPr fontId="2" type="noConversion"/>
  </si>
  <si>
    <t>Maximum salary</t>
    <phoneticPr fontId="2" type="noConversion"/>
  </si>
  <si>
    <t>USD 100,000</t>
    <phoneticPr fontId="2" type="noConversion"/>
  </si>
  <si>
    <t>Over Head</t>
    <phoneticPr fontId="2" type="noConversion"/>
  </si>
  <si>
    <t xml:space="preserve">25% of subtotal of Direct Labor cost; include all indirect labor cost, secretarial services, legal staff, etc. </t>
    <phoneticPr fontId="2" type="noConversion"/>
  </si>
  <si>
    <t>Expendable Materials &amp; Supplies</t>
    <phoneticPr fontId="2" type="noConversion"/>
  </si>
  <si>
    <t>Materials that are used for other function within the company will not be recognized without special authorization.</t>
    <phoneticPr fontId="2" type="noConversion"/>
  </si>
  <si>
    <t xml:space="preserve">Materials must be specifically accounted for, and not as a percetage of general expenses. </t>
    <phoneticPr fontId="2" type="noConversion"/>
  </si>
  <si>
    <t>Travel</t>
    <phoneticPr fontId="2" type="noConversion"/>
  </si>
  <si>
    <t xml:space="preserve">Eligible destinations are between Korea &amp; Israel. Other destinations will only be authorized and listed in the official project budget upon satisfactory explanation by the partners regarding project R&amp;D requirements for said destination. </t>
    <phoneticPr fontId="2" type="noConversion"/>
  </si>
  <si>
    <t>Eligible expenses</t>
    <phoneticPr fontId="2" type="noConversion"/>
  </si>
  <si>
    <t>International destinations</t>
    <phoneticPr fontId="2" type="noConversion"/>
  </si>
  <si>
    <t xml:space="preserve">Airfare, lodging and ground travel. </t>
    <phoneticPr fontId="2" type="noConversion"/>
  </si>
  <si>
    <t>Report duty</t>
    <phoneticPr fontId="2" type="noConversion"/>
  </si>
  <si>
    <t xml:space="preserve">The company must fill out a travel report for each trip. The report will include details of the expenses according to the specific category. </t>
    <phoneticPr fontId="2" type="noConversion"/>
  </si>
  <si>
    <t>Recognized employees</t>
    <phoneticPr fontId="2" type="noConversion"/>
  </si>
  <si>
    <t>Recognized travel</t>
    <phoneticPr fontId="2" type="noConversion"/>
  </si>
  <si>
    <t xml:space="preserve">Only travel that is connected exclusively with the project will be eligible. </t>
    <phoneticPr fontId="2" type="noConversion"/>
  </si>
  <si>
    <t>Maximum funding per person</t>
    <phoneticPr fontId="2" type="noConversion"/>
  </si>
  <si>
    <t>Other Expenses</t>
    <phoneticPr fontId="2" type="noConversion"/>
  </si>
  <si>
    <t xml:space="preserve">Regulatory activities, standards certification, field trials, etc. </t>
    <phoneticPr fontId="2" type="noConversion"/>
  </si>
  <si>
    <t xml:space="preserve">Patent filing activities - maximum of USD 20,000 per company. </t>
    <phoneticPr fontId="2" type="noConversion"/>
  </si>
  <si>
    <t>General &amp; Administrative (G&amp;A)</t>
    <phoneticPr fontId="2" type="noConversion"/>
  </si>
  <si>
    <t xml:space="preserve">Calculated at 5% of the Total Subtotal before G&amp;A expenses. To include all indirect costs for rent, facilities, etc. </t>
    <phoneticPr fontId="2" type="noConversion"/>
  </si>
  <si>
    <t>Months</t>
    <phoneticPr fontId="2" type="noConversion"/>
  </si>
  <si>
    <t>ANNEX A- PROPOSED PROJECT BUDGET (KOREAN COMPANY)</t>
    <phoneticPr fontId="2" type="noConversion"/>
  </si>
  <si>
    <t>ANNEX A- PROPOSED PROJECT BUDGET (ISRAELI COMPANY)</t>
    <phoneticPr fontId="2" type="noConversion"/>
  </si>
  <si>
    <t>VIII. JOINT COMMERCIALIZATION</t>
    <phoneticPr fontId="2" type="noConversion"/>
  </si>
  <si>
    <t>*TRAVEL</t>
    <phoneticPr fontId="2" type="noConversion"/>
  </si>
  <si>
    <r>
      <t xml:space="preserve"> </t>
    </r>
    <r>
      <rPr>
        <b/>
        <i/>
        <sz val="10"/>
        <color rgb="FF000000"/>
        <rFont val="Calibri"/>
        <family val="2"/>
      </rPr>
      <t>Subtotal, Travel</t>
    </r>
    <phoneticPr fontId="2" type="noConversion"/>
  </si>
  <si>
    <t>*INCIDENTALS</t>
    <phoneticPr fontId="2" type="noConversion"/>
  </si>
  <si>
    <r>
      <t xml:space="preserve"> </t>
    </r>
    <r>
      <rPr>
        <b/>
        <i/>
        <sz val="10"/>
        <color rgb="FF000000"/>
        <rFont val="Calibri"/>
        <family val="2"/>
      </rPr>
      <t>Subtotal, Incidentals</t>
    </r>
    <phoneticPr fontId="2" type="noConversion"/>
  </si>
  <si>
    <r>
      <t xml:space="preserve">TOTAL JOINT COMMERCIALIZATION </t>
    </r>
    <r>
      <rPr>
        <i/>
        <sz val="14"/>
        <color rgb="FF000000"/>
        <rFont val="Calibri"/>
        <family val="2"/>
      </rPr>
      <t>(Travel Subtotal + Incidentals Subtotal)</t>
    </r>
    <phoneticPr fontId="2" type="noConversion"/>
  </si>
  <si>
    <t xml:space="preserve">USD 5,000 per person per trip. </t>
    <phoneticPr fontId="2" type="noConversion"/>
  </si>
  <si>
    <t>Maximum funding per project</t>
    <phoneticPr fontId="2" type="noConversion"/>
  </si>
  <si>
    <t>USD 30,000 which gives USD 15,000 to each partner.</t>
    <phoneticPr fontId="2" type="noConversion"/>
  </si>
  <si>
    <t>Qualifying period</t>
    <phoneticPr fontId="2" type="noConversion"/>
  </si>
  <si>
    <t>Within project period</t>
    <phoneticPr fontId="2" type="noConversion"/>
  </si>
  <si>
    <t>Both the applicant companies must share the commercialization cost, hence, the commercialization cost must be included in both companies' budget forms. Any expenses beyond the qualified through the forms will not be recognized.</t>
    <phoneticPr fontId="2" type="noConversion"/>
  </si>
  <si>
    <r>
      <rPr>
        <u/>
        <sz val="10"/>
        <color theme="1"/>
        <rFont val="Verdana"/>
        <family val="2"/>
      </rPr>
      <t>Note:</t>
    </r>
    <r>
      <rPr>
        <sz val="10"/>
        <color theme="1"/>
        <rFont val="Verdana"/>
        <family val="2"/>
      </rPr>
      <t xml:space="preserve"> Expenses incurred by the companies prior to the effective start date and after the effective finish date can't be recognized by KORIL-RDF. </t>
    </r>
  </si>
  <si>
    <t>Official Project Term</t>
  </si>
  <si>
    <r>
      <t xml:space="preserve">Item Description
</t>
    </r>
    <r>
      <rPr>
        <sz val="10"/>
        <color rgb="FF000000"/>
        <rFont val="Calibri"/>
        <family val="2"/>
      </rPr>
      <t>(Cost X Units)</t>
    </r>
    <phoneticPr fontId="2" type="noConversion"/>
  </si>
  <si>
    <t>Gross Annual Salary</t>
    <phoneticPr fontId="2" type="noConversion"/>
  </si>
  <si>
    <t>Equation: (Gross Annual Salary/12) X % on Project X Participating Months = Cost to Project USD</t>
    <phoneticPr fontId="2" type="noConversion"/>
  </si>
  <si>
    <t xml:space="preserve">Total Purchase Costs
(or Book Value) </t>
    <phoneticPr fontId="2" type="noConversion"/>
  </si>
  <si>
    <t>*EQUIPMENT DEPRECIATION</t>
    <phoneticPr fontId="2" type="noConversion"/>
  </si>
  <si>
    <t xml:space="preserve">Guideline to complete the Project proposal Budget form </t>
    <phoneticPr fontId="2" type="noConversion"/>
  </si>
  <si>
    <r>
      <rPr>
        <b/>
        <i/>
        <sz val="10"/>
        <color theme="1"/>
        <rFont val="맑은 고딕"/>
        <family val="3"/>
        <charset val="129"/>
        <scheme val="minor"/>
      </rPr>
      <t xml:space="preserve">Note: </t>
    </r>
    <r>
      <rPr>
        <sz val="10"/>
        <color theme="1"/>
        <rFont val="맑은 고딕"/>
        <family val="3"/>
        <charset val="129"/>
        <scheme val="minor"/>
      </rPr>
      <t xml:space="preserve">
1.</t>
    </r>
    <r>
      <rPr>
        <b/>
        <sz val="10"/>
        <color theme="1"/>
        <rFont val="맑은 고딕"/>
        <family val="3"/>
        <charset val="129"/>
        <scheme val="minor"/>
      </rPr>
      <t xml:space="preserve"> Each partner company must contribute at least 30% of the total project expenses.</t>
    </r>
    <r>
      <rPr>
        <sz val="10"/>
        <color theme="1"/>
        <rFont val="맑은 고딕"/>
        <family val="3"/>
        <charset val="129"/>
        <scheme val="minor"/>
      </rPr>
      <t xml:space="preserve">
2. Any unspecified and/or undecided items marked as TBD as submitted in the proposal budget (such as employees in Direct Labor, subcontractor, and consultant) must be explicitly named on the official authorized budget prior to signing CPFA.</t>
    </r>
    <phoneticPr fontId="2" type="noConversion"/>
  </si>
  <si>
    <t>Image sensor Technologies</t>
    <phoneticPr fontId="2" type="noConversion"/>
  </si>
  <si>
    <t>Jan</t>
    <phoneticPr fontId="2" type="noConversion"/>
  </si>
  <si>
    <t>Dec</t>
    <phoneticPr fontId="2" type="noConversion"/>
  </si>
  <si>
    <t xml:space="preserve"> Staff B / Hardware Engineer</t>
    <phoneticPr fontId="2" type="noConversion"/>
  </si>
  <si>
    <t xml:space="preserve"> Staff A / CTO / Project Manager</t>
    <phoneticPr fontId="2" type="noConversion"/>
  </si>
  <si>
    <t xml:space="preserve"> USD</t>
    <phoneticPr fontId="2" type="noConversion"/>
  </si>
  <si>
    <t>Overhead (O/H)</t>
    <phoneticPr fontId="2" type="noConversion"/>
  </si>
  <si>
    <t>Overhead (O/H) * 25%</t>
    <phoneticPr fontId="2" type="noConversion"/>
  </si>
  <si>
    <t>Equipment A (5,000*5)</t>
    <phoneticPr fontId="2" type="noConversion"/>
  </si>
  <si>
    <t>Equipment B (2,500*4)</t>
    <phoneticPr fontId="2" type="noConversion"/>
  </si>
  <si>
    <t>Item Description</t>
    <phoneticPr fontId="2" type="noConversion"/>
  </si>
  <si>
    <t xml:space="preserve">Equipment C </t>
    <phoneticPr fontId="2" type="noConversion"/>
  </si>
  <si>
    <t>Date of Lease
(date/month/year)</t>
    <phoneticPr fontId="2" type="noConversion"/>
  </si>
  <si>
    <t xml:space="preserve">Monthly cost </t>
    <phoneticPr fontId="2" type="noConversion"/>
  </si>
  <si>
    <t>(mth * No. of Unit to be leased))</t>
    <phoneticPr fontId="2" type="noConversion"/>
  </si>
  <si>
    <r>
      <t xml:space="preserve">Item Description
</t>
    </r>
    <r>
      <rPr>
        <sz val="10"/>
        <color rgb="FF000000"/>
        <rFont val="Calibri"/>
        <family val="2"/>
      </rPr>
      <t>(Cost, $ X Units)</t>
    </r>
    <phoneticPr fontId="2" type="noConversion"/>
  </si>
  <si>
    <t>Material A (200 X 100)</t>
    <phoneticPr fontId="2" type="noConversion"/>
  </si>
  <si>
    <t>Material B (50 X 1000)</t>
    <phoneticPr fontId="2" type="noConversion"/>
  </si>
  <si>
    <t xml:space="preserve">Israel / Project discussion </t>
    <phoneticPr fontId="2" type="noConversion"/>
  </si>
  <si>
    <t>Seoul, Korea - Facility Inspection</t>
    <phoneticPr fontId="2" type="noConversion"/>
  </si>
  <si>
    <t xml:space="preserve"> Subcontractor A</t>
    <phoneticPr fontId="2" type="noConversion"/>
  </si>
  <si>
    <t xml:space="preserve"> Consultant A</t>
    <phoneticPr fontId="2" type="noConversion"/>
  </si>
  <si>
    <t xml:space="preserve"> Staff C / Hardware Engineer</t>
    <phoneticPr fontId="2" type="noConversion"/>
  </si>
  <si>
    <t>design consultancy</t>
    <phoneticPr fontId="2" type="noConversion"/>
  </si>
  <si>
    <t>produce prototype</t>
    <phoneticPr fontId="2" type="noConversion"/>
  </si>
  <si>
    <t>Co-share booth rental for the Global Trade Show A
Market the proposed product jointly</t>
    <phoneticPr fontId="2" type="noConversion"/>
  </si>
  <si>
    <t>ANNEX A- PROPOSED PROJECT BUDGET (Korean Partner COMPANY A)</t>
    <phoneticPr fontId="2" type="noConversion"/>
  </si>
  <si>
    <t>Direct Labor (R&amp;D and Pilot Personnel)</t>
    <phoneticPr fontId="2" type="noConversion"/>
  </si>
  <si>
    <t>Equipment Depreciation, Equipment Lease, Site Lease</t>
    <phoneticPr fontId="2" type="noConversion"/>
  </si>
  <si>
    <t xml:space="preserve">Depreciation of the Equipment deployed during the project according to the applicant company's deperciation policy. 
The cost of rental or leasing equipment, site necessary for Pilot project use.
% of Time to be used on the project during designated period and give the schedule for equipment depericiation. </t>
    <phoneticPr fontId="2" type="noConversion"/>
  </si>
  <si>
    <t xml:space="preserve">Specific employees(R&amp;D and Pilot personnel) desginated in the approved work program. </t>
    <phoneticPr fontId="2" type="noConversion"/>
  </si>
  <si>
    <t>II. EQUIPMENT DEPRECIATION, EQUIPMENT LEASE, Site Lease</t>
    <phoneticPr fontId="2" type="noConversion"/>
  </si>
  <si>
    <t>I. DIRECT LABOR (R&amp;D and Pilot Personnel)</t>
    <phoneticPr fontId="2" type="noConversion"/>
  </si>
  <si>
    <t>Source of Exchange Rate :</t>
  </si>
  <si>
    <t>Date of  Exchange Rate:</t>
  </si>
  <si>
    <r>
      <t xml:space="preserve">Exchange Rate:                </t>
    </r>
    <r>
      <rPr>
        <sz val="8"/>
        <rFont val="Univers"/>
        <family val="2"/>
      </rPr>
      <t xml:space="preserve"> 1 USD =</t>
    </r>
    <r>
      <rPr>
        <b/>
        <sz val="8"/>
        <rFont val="Univers"/>
        <family val="2"/>
      </rPr>
      <t xml:space="preserve"> </t>
    </r>
  </si>
  <si>
    <t>ILS</t>
  </si>
  <si>
    <t>Exchange Rate</t>
  </si>
  <si>
    <t>#</t>
  </si>
  <si>
    <t>Share the source used for the exchange rate, i.e XE</t>
  </si>
  <si>
    <t xml:space="preserve">Mention the date of exchange rate. The date to be used  may be up to 1 month prior to the signed proposal submission </t>
  </si>
  <si>
    <t xml:space="preserve">1) Disbursement to the Korean companies will be in local currency. The Korean company is required to present its proposed project budget in USD ONLY. After project proposal approval, the KORIL Korea Office will consult the Korean company about currencies conversion. </t>
    <phoneticPr fontId="2" type="noConversion"/>
  </si>
  <si>
    <t xml:space="preserve">2) Disbursement to the Israeli companies will be in local currency. Thus the Israeli company is required to present it proposed project budget in USD AND ILS (Israeli New Shekel). </t>
    <phoneticPr fontId="2" type="noConversion"/>
  </si>
  <si>
    <t>Joint Commercialization (N/A for Feasibility Study Projects)</t>
    <phoneticPr fontId="2" type="noConversion"/>
  </si>
  <si>
    <t>Subcontractor (N/A for Feasibility Study Projects)</t>
    <phoneticPr fontId="2" type="noConversion"/>
  </si>
  <si>
    <r>
      <rPr>
        <b/>
        <sz val="10"/>
        <color theme="1"/>
        <rFont val="Verdana"/>
        <family val="2"/>
      </rPr>
      <t>Subcontractor</t>
    </r>
    <r>
      <rPr>
        <sz val="10"/>
        <color theme="1"/>
        <rFont val="Verdana"/>
        <family val="2"/>
      </rPr>
      <t xml:space="preserve"> refers to 3</t>
    </r>
    <r>
      <rPr>
        <vertAlign val="superscript"/>
        <sz val="10"/>
        <color theme="1"/>
        <rFont val="Verdana"/>
        <family val="2"/>
      </rPr>
      <t>rd</t>
    </r>
    <r>
      <rPr>
        <sz val="10"/>
        <color theme="1"/>
        <rFont val="Verdana"/>
        <family val="2"/>
      </rPr>
      <t xml:space="preserve"> parties that engage (long term) by the applicant companies to assist in the project. </t>
    </r>
    <phoneticPr fontId="2" type="noConversion"/>
  </si>
  <si>
    <t xml:space="preserve">The applicant company’s contractual agreement with the subcontractors shall be submitted to KORIL/IIA or any authorized representative on behalf as KORIL or IIA, upon request. </t>
    <phoneticPr fontId="2" type="noConversion"/>
  </si>
  <si>
    <t>Applicant company does not possess the expertise of the Subcontractor.</t>
    <phoneticPr fontId="2" type="noConversion"/>
  </si>
  <si>
    <t>Subcontractor who provides other functions within the company, such as business and/or legal consultation, will not be recognized without special authorization.</t>
    <phoneticPr fontId="2" type="noConversion"/>
  </si>
  <si>
    <t>3rd parties which are engaged to carry out mass production, business/legal consultation, the applicant company’s project partner etc., will not be recognized.</t>
    <phoneticPr fontId="2" type="noConversion"/>
  </si>
  <si>
    <r>
      <t>Subcontractor shall not be executing</t>
    </r>
    <r>
      <rPr>
        <b/>
        <sz val="10"/>
        <color theme="1"/>
        <rFont val="Verdana"/>
        <family val="2"/>
      </rPr>
      <t xml:space="preserve"> more than 20% (30% for Lighthouse Program)</t>
    </r>
    <r>
      <rPr>
        <sz val="10"/>
        <color theme="1"/>
        <rFont val="Verdana"/>
        <family val="2"/>
      </rPr>
      <t xml:space="preserve"> </t>
    </r>
    <r>
      <rPr>
        <b/>
        <sz val="10"/>
        <color theme="1"/>
        <rFont val="Verdana"/>
        <family val="2"/>
      </rPr>
      <t>of the total project expenditures of each partner</t>
    </r>
    <r>
      <rPr>
        <sz val="10"/>
        <color theme="1"/>
        <rFont val="Verdana"/>
        <family val="2"/>
      </rPr>
      <t>, unless specific need is shown and authorization obtained</t>
    </r>
    <phoneticPr fontId="2" type="noConversion"/>
  </si>
  <si>
    <t xml:space="preserve"> Consultant (N/A for Feasibility Study Projects)</t>
    <phoneticPr fontId="2" type="noConversion"/>
  </si>
  <si>
    <r>
      <rPr>
        <b/>
        <sz val="10"/>
        <color theme="1"/>
        <rFont val="Verdana"/>
        <family val="2"/>
      </rPr>
      <t>Consultant</t>
    </r>
    <r>
      <rPr>
        <sz val="10"/>
        <color theme="1"/>
        <rFont val="Verdana"/>
        <family val="2"/>
      </rPr>
      <t xml:space="preserve"> refers to who are engaing (short term) by the applicant company for a specific cause or need  </t>
    </r>
    <phoneticPr fontId="2" type="noConversion"/>
  </si>
  <si>
    <t xml:space="preserve">	This section should identify each consultant by name, the nature of activity, number of hours and hourly rate.
(Refer to F. Subcontractor, these guidelines apply to this section)</t>
    <phoneticPr fontId="2" type="noConversion"/>
  </si>
  <si>
    <t xml:space="preserve">	The applicant company does not possess the expertise of the consultant</t>
    <phoneticPr fontId="2" type="noConversion"/>
  </si>
  <si>
    <t xml:space="preserve">	The applicant company’s contractual agreement with the consultant shall be submitted to KORIL/IIA or any authorized representative on behalf of KORIL or IIA, upon request. </t>
    <phoneticPr fontId="2" type="noConversion"/>
  </si>
  <si>
    <t xml:space="preserve">Consultant shall not be executing more than 20% of the total project expenditures of each partner, unless specific need is shown and authorization obtained. </t>
    <phoneticPr fontId="2" type="noConversion"/>
  </si>
  <si>
    <t>Materials that are company-manufactured will only be recognized with specific authorization (including their cost-calculation)</t>
    <phoneticPr fontId="2" type="noConversion"/>
  </si>
  <si>
    <t>Subcontractor can be engaged from any country, including South Korea and Israel</t>
    <phoneticPr fontId="2" type="noConversion"/>
  </si>
  <si>
    <t>Subcontractor affiliated with the headquarters or branches of the applicant company will not be recognized.</t>
    <phoneticPr fontId="2" type="noConversion"/>
  </si>
  <si>
    <t>Consultant affiliated with the headquarters or branches of the applicant company will not be recognized.</t>
    <phoneticPr fontId="2" type="noConversion"/>
  </si>
  <si>
    <t>Eligible items for travel</t>
    <phoneticPr fontId="2" type="noConversion"/>
  </si>
  <si>
    <t>Travel costs related to joint commercialization activities (max. USD 5,000 per person).</t>
    <phoneticPr fontId="2" type="noConversion"/>
  </si>
  <si>
    <t>Eligible items for incidentals</t>
    <phoneticPr fontId="2" type="noConversion"/>
  </si>
  <si>
    <t>Costs related to the production of promotional items for joint commercialization events. Seminar, conference, exhibition registration fees, and booth rental fees for joint participation/presentation, printing expenses for brochures, posters, etc.</t>
    <phoneticPr fontId="2" type="noConversion"/>
  </si>
  <si>
    <t>All R&amp;D and Pilot personnel including prototyping, and R&amp;D related documentation. (limited to individuals receiving social benefits in South Korea or Israel)</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</si>
</sst>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76" formatCode="_-* #,##0.000_-;\-* #,##0.000_-;_-* &quot;-&quot;_-;_-@_-"/>
    <numFmt numFmtId="177" formatCode="#,##0_ "/>
    <numFmt numFmtId="178" formatCode="0.00000"/>
  </numFmts>
  <fonts count="45" x14ac:knownFonts="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8"/>
      <color rgb="FF000000"/>
      <name val="Calibri"/>
      <family val="2"/>
    </font>
    <font>
      <b/>
      <sz val="10"/>
      <color rgb="FF000000"/>
      <name val="Calibri"/>
      <family val="2"/>
    </font>
    <font>
      <b/>
      <sz val="10"/>
      <color theme="1"/>
      <name val="Calibri"/>
      <family val="2"/>
    </font>
    <font>
      <sz val="10"/>
      <color theme="1"/>
      <name val="Calibri"/>
      <family val="2"/>
    </font>
    <font>
      <sz val="10"/>
      <color rgb="FF000000"/>
      <name val="Calibri"/>
      <family val="2"/>
    </font>
    <font>
      <b/>
      <i/>
      <sz val="10"/>
      <color rgb="FF000000"/>
      <name val="Calibri"/>
      <family val="2"/>
    </font>
    <font>
      <b/>
      <i/>
      <sz val="10"/>
      <color theme="1"/>
      <name val="Calibri"/>
      <family val="2"/>
    </font>
    <font>
      <b/>
      <sz val="14"/>
      <color rgb="FF000000"/>
      <name val="Calibri"/>
      <family val="2"/>
    </font>
    <font>
      <b/>
      <i/>
      <sz val="14"/>
      <color rgb="FF000000"/>
      <name val="Calibri"/>
      <family val="2"/>
    </font>
    <font>
      <i/>
      <sz val="14"/>
      <color rgb="FF000000"/>
      <name val="Calibri"/>
      <family val="2"/>
    </font>
    <font>
      <b/>
      <sz val="14"/>
      <color theme="1"/>
      <name val="Calibri"/>
      <family val="2"/>
    </font>
    <font>
      <sz val="14"/>
      <color rgb="FF000000"/>
      <name val="Calibri"/>
      <family val="2"/>
    </font>
    <font>
      <sz val="9"/>
      <color indexed="81"/>
      <name val="Tahoma"/>
      <family val="2"/>
    </font>
    <font>
      <b/>
      <sz val="9"/>
      <color indexed="81"/>
      <name val="Tahoma"/>
      <family val="2"/>
    </font>
    <font>
      <sz val="10"/>
      <color theme="0"/>
      <name val="Calibri"/>
      <family val="2"/>
    </font>
    <font>
      <b/>
      <sz val="10"/>
      <color theme="0"/>
      <name val="Calibri"/>
      <family val="2"/>
    </font>
    <font>
      <b/>
      <i/>
      <sz val="10"/>
      <color rgb="FFFF0000"/>
      <name val="Calibri"/>
      <family val="2"/>
    </font>
    <font>
      <sz val="10"/>
      <color theme="0" tint="-0.34998626667073579"/>
      <name val="Calibri"/>
      <family val="2"/>
    </font>
    <font>
      <sz val="11"/>
      <color theme="1"/>
      <name val="Verdana"/>
      <family val="2"/>
    </font>
    <font>
      <sz val="10"/>
      <color theme="1"/>
      <name val="Verdana"/>
      <family val="2"/>
    </font>
    <font>
      <b/>
      <sz val="10"/>
      <color theme="1"/>
      <name val="Verdana"/>
      <family val="2"/>
    </font>
    <font>
      <b/>
      <sz val="10"/>
      <color rgb="FFFF0000"/>
      <name val="Calibri"/>
      <family val="2"/>
    </font>
    <font>
      <b/>
      <sz val="12"/>
      <color theme="1"/>
      <name val="Calibri"/>
      <family val="2"/>
    </font>
    <font>
      <b/>
      <sz val="11"/>
      <color theme="1"/>
      <name val="Verdana"/>
      <family val="2"/>
    </font>
    <font>
      <b/>
      <sz val="14"/>
      <color theme="1"/>
      <name val="Verdana"/>
      <family val="2"/>
    </font>
    <font>
      <u/>
      <sz val="10"/>
      <color theme="1"/>
      <name val="Verdana"/>
      <family val="2"/>
    </font>
    <font>
      <sz val="10"/>
      <color theme="1"/>
      <name val="맑은 고딕"/>
      <family val="3"/>
      <charset val="129"/>
      <scheme val="minor"/>
    </font>
    <font>
      <b/>
      <sz val="10"/>
      <color theme="1"/>
      <name val="맑은 고딕"/>
      <family val="3"/>
      <charset val="129"/>
      <scheme val="minor"/>
    </font>
    <font>
      <b/>
      <i/>
      <sz val="10"/>
      <color theme="1"/>
      <name val="맑은 고딕"/>
      <family val="3"/>
      <charset val="129"/>
      <scheme val="minor"/>
    </font>
    <font>
      <b/>
      <sz val="9"/>
      <color theme="1"/>
      <name val="Calibri"/>
      <family val="2"/>
    </font>
    <font>
      <i/>
      <sz val="10"/>
      <color theme="1"/>
      <name val="맑은 고딕"/>
      <family val="3"/>
      <charset val="129"/>
      <scheme val="minor"/>
    </font>
    <font>
      <i/>
      <sz val="11"/>
      <color theme="1"/>
      <name val="맑은 고딕"/>
      <family val="3"/>
      <charset val="129"/>
      <scheme val="minor"/>
    </font>
    <font>
      <b/>
      <sz val="11"/>
      <color theme="1"/>
      <name val="Calibri"/>
      <family val="2"/>
    </font>
    <font>
      <b/>
      <sz val="11"/>
      <name val="Calibri"/>
      <family val="2"/>
    </font>
    <font>
      <sz val="11"/>
      <color theme="1"/>
      <name val="Calibri"/>
      <family val="2"/>
    </font>
    <font>
      <b/>
      <sz val="11"/>
      <color rgb="FF000000"/>
      <name val="Calibri"/>
      <family val="2"/>
    </font>
    <font>
      <sz val="10"/>
      <name val="Arial"/>
      <family val="2"/>
    </font>
    <font>
      <b/>
      <sz val="8"/>
      <name val="Univers"/>
      <family val="2"/>
    </font>
    <font>
      <sz val="8"/>
      <name val="Univers"/>
      <family val="2"/>
    </font>
    <font>
      <sz val="8"/>
      <name val="Univers"/>
      <family val="2"/>
    </font>
    <font>
      <vertAlign val="superscript"/>
      <sz val="10"/>
      <color theme="1"/>
      <name val="Verdana"/>
      <family val="2"/>
    </font>
    <font>
      <sz val="10"/>
      <name val="Verdana"/>
      <family val="2"/>
    </font>
  </fonts>
  <fills count="21">
    <fill>
      <patternFill patternType="none"/>
    </fill>
    <fill>
      <patternFill patternType="gray125"/>
    </fill>
    <fill>
      <patternFill patternType="lightDown">
        <fgColor theme="0" tint="-0.499984740745262"/>
        <bgColor indexed="65"/>
      </patternFill>
    </fill>
    <fill>
      <patternFill patternType="solid">
        <fgColor rgb="FFFFFF00"/>
        <bgColor indexed="64"/>
      </patternFill>
    </fill>
    <fill>
      <patternFill patternType="solid">
        <fgColor rgb="FF002060"/>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39997558519241921"/>
        <bgColor indexed="64"/>
      </patternFill>
    </fill>
    <fill>
      <patternFill patternType="gray125">
        <fgColor theme="0" tint="-0.499984740745262"/>
        <bgColor indexed="65"/>
      </patternFill>
    </fill>
    <fill>
      <patternFill patternType="solid">
        <fgColor theme="9" tint="0.79998168889431442"/>
        <bgColor indexed="64"/>
      </patternFill>
    </fill>
    <fill>
      <patternFill patternType="solid">
        <fgColor theme="5"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indexed="65"/>
        <bgColor theme="0" tint="-0.499984740745262"/>
      </patternFill>
    </fill>
    <fill>
      <patternFill patternType="solid">
        <fgColor theme="4" tint="0.79998168889431442"/>
        <bgColor theme="0" tint="-0.499984740745262"/>
      </patternFill>
    </fill>
    <fill>
      <patternFill patternType="solid">
        <fgColor theme="3" tint="0.79998168889431442"/>
        <bgColor indexed="64"/>
      </patternFill>
    </fill>
    <fill>
      <patternFill patternType="solid">
        <fgColor theme="8" tint="0.79998168889431442"/>
        <bgColor indexed="64"/>
      </patternFill>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s>
  <cellStyleXfs count="4">
    <xf numFmtId="0" fontId="0" fillId="0" borderId="0">
      <alignment vertical="center"/>
    </xf>
    <xf numFmtId="41" fontId="1" fillId="0" borderId="0" applyFont="0" applyFill="0" applyBorder="0" applyAlignment="0" applyProtection="0">
      <alignment vertical="center"/>
    </xf>
    <xf numFmtId="9" fontId="1" fillId="0" borderId="0" applyFont="0" applyFill="0" applyBorder="0" applyAlignment="0" applyProtection="0">
      <alignment vertical="center"/>
    </xf>
    <xf numFmtId="0" fontId="39" fillId="0" borderId="0"/>
  </cellStyleXfs>
  <cellXfs count="231">
    <xf numFmtId="0" fontId="0" fillId="0" borderId="0" xfId="0">
      <alignment vertical="center"/>
    </xf>
    <xf numFmtId="0" fontId="7" fillId="0" borderId="0" xfId="0" applyFont="1" applyAlignment="1">
      <alignment vertical="center" wrapText="1"/>
    </xf>
    <xf numFmtId="0" fontId="5" fillId="0" borderId="0" xfId="0" applyFont="1">
      <alignment vertical="center"/>
    </xf>
    <xf numFmtId="0" fontId="6" fillId="0" borderId="0" xfId="0" applyFont="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9" fillId="0" borderId="0" xfId="0" applyFont="1">
      <alignment vertical="center"/>
    </xf>
    <xf numFmtId="0" fontId="5" fillId="0" borderId="0" xfId="0" applyFont="1" applyAlignment="1">
      <alignment horizontal="center" vertical="center"/>
    </xf>
    <xf numFmtId="0" fontId="9"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center"/>
    </xf>
    <xf numFmtId="0" fontId="9" fillId="0" borderId="0" xfId="0" applyFont="1" applyAlignment="1">
      <alignment horizontal="left" vertical="center"/>
    </xf>
    <xf numFmtId="0" fontId="0" fillId="0" borderId="0" xfId="0" applyAlignment="1">
      <alignment horizontal="center" vertical="center"/>
    </xf>
    <xf numFmtId="9" fontId="6" fillId="0" borderId="0" xfId="2" applyFont="1" applyFill="1" applyBorder="1" applyAlignment="1">
      <alignment horizontal="center" vertical="center"/>
    </xf>
    <xf numFmtId="9" fontId="4" fillId="0" borderId="0" xfId="2" applyFont="1" applyFill="1" applyBorder="1" applyAlignment="1">
      <alignment horizontal="center" vertical="center"/>
    </xf>
    <xf numFmtId="9" fontId="5" fillId="0" borderId="0" xfId="2" applyFont="1" applyFill="1" applyBorder="1" applyAlignment="1">
      <alignment horizontal="center" vertical="center"/>
    </xf>
    <xf numFmtId="9" fontId="9" fillId="0" borderId="0" xfId="2" applyFont="1" applyFill="1" applyBorder="1" applyAlignment="1">
      <alignment horizontal="center" vertical="center"/>
    </xf>
    <xf numFmtId="0" fontId="4" fillId="2" borderId="0" xfId="0" applyFont="1" applyFill="1" applyAlignment="1">
      <alignment horizontal="center" vertical="center"/>
    </xf>
    <xf numFmtId="0" fontId="6" fillId="2" borderId="0" xfId="0" applyFont="1" applyFill="1" applyAlignment="1">
      <alignment horizontal="center" vertical="center"/>
    </xf>
    <xf numFmtId="0" fontId="6" fillId="0" borderId="1"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9" fontId="4" fillId="0" borderId="1" xfId="2" applyFont="1" applyFill="1" applyBorder="1" applyAlignment="1">
      <alignment horizontal="center" vertical="center"/>
    </xf>
    <xf numFmtId="0" fontId="17" fillId="4" borderId="0" xfId="0" applyFont="1" applyFill="1" applyAlignment="1">
      <alignment horizontal="center" vertical="center"/>
    </xf>
    <xf numFmtId="0" fontId="18" fillId="4" borderId="0" xfId="0" applyFont="1" applyFill="1" applyAlignment="1">
      <alignment horizontal="center" vertical="center"/>
    </xf>
    <xf numFmtId="0" fontId="4" fillId="6" borderId="1" xfId="0" applyFont="1" applyFill="1" applyBorder="1" applyAlignment="1">
      <alignment horizontal="center" vertical="center"/>
    </xf>
    <xf numFmtId="0" fontId="6" fillId="0" borderId="1" xfId="0" applyFont="1" applyBorder="1" applyAlignment="1">
      <alignment horizontal="left" vertical="center"/>
    </xf>
    <xf numFmtId="9" fontId="6" fillId="0" borderId="1" xfId="2" applyFont="1" applyFill="1" applyBorder="1" applyAlignment="1">
      <alignment horizontal="center" vertical="center"/>
    </xf>
    <xf numFmtId="12" fontId="6" fillId="0" borderId="1" xfId="0" applyNumberFormat="1" applyFont="1" applyBorder="1" applyAlignment="1">
      <alignment horizontal="center" vertical="center"/>
    </xf>
    <xf numFmtId="0" fontId="4" fillId="7" borderId="1" xfId="0" applyFont="1" applyFill="1" applyBorder="1" applyAlignment="1">
      <alignment horizontal="center" vertical="center"/>
    </xf>
    <xf numFmtId="0" fontId="3" fillId="7"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8" borderId="1" xfId="0" applyFont="1" applyFill="1" applyBorder="1" applyAlignment="1">
      <alignment horizontal="center" vertical="center"/>
    </xf>
    <xf numFmtId="0" fontId="4" fillId="8" borderId="1" xfId="0" applyFont="1" applyFill="1" applyBorder="1" applyAlignment="1">
      <alignment horizontal="center" vertical="center"/>
    </xf>
    <xf numFmtId="9" fontId="4" fillId="8" borderId="1" xfId="2" applyFont="1" applyFill="1" applyBorder="1" applyAlignment="1">
      <alignment horizontal="center" vertical="center"/>
    </xf>
    <xf numFmtId="0" fontId="7" fillId="8" borderId="1" xfId="0" applyFont="1" applyFill="1" applyBorder="1" applyAlignment="1">
      <alignment horizontal="center" vertical="center"/>
    </xf>
    <xf numFmtId="9" fontId="5" fillId="0" borderId="1" xfId="2" applyFont="1" applyFill="1" applyBorder="1" applyAlignment="1">
      <alignment horizontal="center" vertical="center"/>
    </xf>
    <xf numFmtId="0" fontId="3" fillId="6" borderId="1" xfId="0" applyFont="1" applyFill="1" applyBorder="1" applyAlignment="1">
      <alignment horizontal="center" vertical="center"/>
    </xf>
    <xf numFmtId="9" fontId="6" fillId="8" borderId="1" xfId="2" applyFont="1" applyFill="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9" fontId="6" fillId="0" borderId="5" xfId="2" applyFont="1" applyFill="1" applyBorder="1" applyAlignment="1">
      <alignment horizontal="center" vertical="center"/>
    </xf>
    <xf numFmtId="0" fontId="4" fillId="0" borderId="1" xfId="0" applyFont="1" applyBorder="1" applyAlignment="1">
      <alignment horizontal="left" vertical="center"/>
    </xf>
    <xf numFmtId="0" fontId="4" fillId="0" borderId="1" xfId="2" applyNumberFormat="1" applyFont="1" applyFill="1" applyBorder="1" applyAlignment="1">
      <alignment horizontal="center" vertical="center"/>
    </xf>
    <xf numFmtId="0" fontId="6" fillId="0" borderId="1" xfId="2" applyNumberFormat="1" applyFont="1" applyFill="1" applyBorder="1" applyAlignment="1">
      <alignment horizontal="center" vertical="center"/>
    </xf>
    <xf numFmtId="9" fontId="7" fillId="8" borderId="1" xfId="2" applyFont="1" applyFill="1" applyBorder="1" applyAlignment="1">
      <alignment horizontal="center" vertical="center"/>
    </xf>
    <xf numFmtId="0" fontId="4" fillId="2" borderId="5" xfId="0" applyFont="1" applyFill="1" applyBorder="1" applyAlignment="1">
      <alignment horizontal="center" vertical="center"/>
    </xf>
    <xf numFmtId="0" fontId="19" fillId="2" borderId="1" xfId="0" applyFont="1" applyFill="1" applyBorder="1" applyAlignment="1">
      <alignment horizontal="center" vertical="center"/>
    </xf>
    <xf numFmtId="0" fontId="6" fillId="2" borderId="5" xfId="0" applyFont="1" applyFill="1" applyBorder="1" applyAlignment="1">
      <alignment horizontal="center" vertical="center"/>
    </xf>
    <xf numFmtId="0" fontId="9" fillId="2" borderId="1" xfId="0" applyFont="1" applyFill="1" applyBorder="1" applyAlignment="1">
      <alignment horizontal="center" vertical="center"/>
    </xf>
    <xf numFmtId="41" fontId="6" fillId="0" borderId="1" xfId="1" applyFont="1" applyFill="1" applyBorder="1" applyAlignment="1">
      <alignment horizontal="center" vertical="center"/>
    </xf>
    <xf numFmtId="41" fontId="6" fillId="0" borderId="5" xfId="1" applyFont="1" applyFill="1" applyBorder="1" applyAlignment="1">
      <alignment horizontal="center" vertical="center"/>
    </xf>
    <xf numFmtId="41" fontId="5" fillId="0" borderId="1" xfId="1" applyFont="1" applyFill="1" applyBorder="1" applyAlignment="1">
      <alignment horizontal="center" vertical="center"/>
    </xf>
    <xf numFmtId="41" fontId="4" fillId="0" borderId="1" xfId="1" applyFont="1" applyFill="1" applyBorder="1" applyAlignment="1">
      <alignment horizontal="center" vertical="center"/>
    </xf>
    <xf numFmtId="41" fontId="6" fillId="6" borderId="1" xfId="1" applyFont="1" applyFill="1" applyBorder="1" applyAlignment="1">
      <alignment horizontal="center" vertical="center"/>
    </xf>
    <xf numFmtId="41" fontId="6" fillId="0" borderId="0" xfId="1" applyFont="1" applyFill="1" applyBorder="1" applyAlignment="1">
      <alignment horizontal="center" vertical="center"/>
    </xf>
    <xf numFmtId="41" fontId="4" fillId="7" borderId="1" xfId="1" applyFont="1" applyFill="1" applyBorder="1" applyAlignment="1">
      <alignment horizontal="center" vertical="center"/>
    </xf>
    <xf numFmtId="41" fontId="7" fillId="7" borderId="1" xfId="1" applyFont="1" applyFill="1" applyBorder="1" applyAlignment="1">
      <alignment horizontal="center" vertical="center"/>
    </xf>
    <xf numFmtId="41" fontId="6" fillId="7" borderId="1" xfId="1" applyFont="1" applyFill="1" applyBorder="1" applyAlignment="1">
      <alignment horizontal="center" vertical="center"/>
    </xf>
    <xf numFmtId="41" fontId="9" fillId="0" borderId="0" xfId="1" applyFont="1" applyFill="1" applyBorder="1" applyAlignment="1">
      <alignment horizontal="center" vertical="center"/>
    </xf>
    <xf numFmtId="41" fontId="4" fillId="6" borderId="1" xfId="1" applyFont="1" applyFill="1" applyBorder="1" applyAlignment="1">
      <alignment horizontal="center" vertical="center"/>
    </xf>
    <xf numFmtId="41" fontId="7" fillId="6" borderId="1" xfId="1" applyFont="1" applyFill="1" applyBorder="1" applyAlignment="1">
      <alignment horizontal="center" vertical="center"/>
    </xf>
    <xf numFmtId="41" fontId="5" fillId="10" borderId="1" xfId="1" applyFont="1" applyFill="1" applyBorder="1" applyAlignment="1">
      <alignment horizontal="center" vertical="center"/>
    </xf>
    <xf numFmtId="41" fontId="6" fillId="10" borderId="1" xfId="1" applyFont="1" applyFill="1" applyBorder="1" applyAlignment="1">
      <alignment horizontal="center" vertical="center"/>
    </xf>
    <xf numFmtId="41" fontId="6" fillId="6" borderId="5" xfId="1" applyFont="1" applyFill="1" applyBorder="1" applyAlignment="1">
      <alignment horizontal="center" vertical="center"/>
    </xf>
    <xf numFmtId="41" fontId="9" fillId="10" borderId="1" xfId="1" applyFont="1" applyFill="1" applyBorder="1" applyAlignment="1">
      <alignment horizontal="center" vertical="center"/>
    </xf>
    <xf numFmtId="41" fontId="9" fillId="0" borderId="1" xfId="1" applyFont="1" applyFill="1" applyBorder="1" applyAlignment="1">
      <alignment horizontal="center" vertical="center"/>
    </xf>
    <xf numFmtId="41" fontId="9" fillId="3" borderId="1" xfId="1" applyFont="1" applyFill="1" applyBorder="1" applyAlignment="1">
      <alignment horizontal="center" vertical="center"/>
    </xf>
    <xf numFmtId="41" fontId="5" fillId="0" borderId="0" xfId="1" applyFont="1" applyFill="1" applyBorder="1" applyAlignment="1">
      <alignment horizontal="center" vertical="center"/>
    </xf>
    <xf numFmtId="0" fontId="20" fillId="0" borderId="0" xfId="0" applyFont="1" applyAlignment="1">
      <alignment horizontal="left" vertical="center"/>
    </xf>
    <xf numFmtId="0" fontId="24" fillId="2" borderId="1" xfId="0" applyFont="1" applyFill="1" applyBorder="1" applyAlignment="1">
      <alignment horizontal="center" vertical="center"/>
    </xf>
    <xf numFmtId="0" fontId="25" fillId="0" borderId="0" xfId="0" applyFont="1" applyAlignment="1">
      <alignment horizontal="left" vertical="center"/>
    </xf>
    <xf numFmtId="0" fontId="21" fillId="0" borderId="0" xfId="0" applyFont="1">
      <alignment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vertical="center" wrapText="1"/>
    </xf>
    <xf numFmtId="0" fontId="22" fillId="0" borderId="0" xfId="0" applyFont="1" applyAlignment="1">
      <alignment horizontal="left" vertical="center"/>
    </xf>
    <xf numFmtId="0" fontId="23" fillId="14" borderId="0" xfId="0" applyFont="1" applyFill="1" applyAlignment="1">
      <alignment horizontal="center" vertical="center" wrapText="1"/>
    </xf>
    <xf numFmtId="0" fontId="22" fillId="0" borderId="1" xfId="0" applyFont="1" applyBorder="1">
      <alignment vertical="center"/>
    </xf>
    <xf numFmtId="9" fontId="22" fillId="0" borderId="1" xfId="0" applyNumberFormat="1" applyFont="1" applyBorder="1" applyAlignment="1">
      <alignment horizontal="left" vertical="center" wrapText="1"/>
    </xf>
    <xf numFmtId="3" fontId="22" fillId="0" borderId="1" xfId="0" applyNumberFormat="1" applyFont="1" applyBorder="1" applyAlignment="1">
      <alignment vertical="center" wrapText="1"/>
    </xf>
    <xf numFmtId="0" fontId="26" fillId="0" borderId="0" xfId="0" applyFont="1">
      <alignment vertical="center"/>
    </xf>
    <xf numFmtId="0" fontId="22" fillId="0" borderId="1" xfId="0" applyFont="1" applyBorder="1" applyAlignment="1">
      <alignment horizontal="center" vertical="center"/>
    </xf>
    <xf numFmtId="0" fontId="23" fillId="14" borderId="0" xfId="0" applyFont="1" applyFill="1" applyAlignment="1">
      <alignment horizontal="center" vertical="center"/>
    </xf>
    <xf numFmtId="0" fontId="22" fillId="0" borderId="1" xfId="0" applyFont="1" applyBorder="1" applyAlignment="1">
      <alignment vertical="center" wrapText="1"/>
    </xf>
    <xf numFmtId="12" fontId="5" fillId="0" borderId="1" xfId="0" applyNumberFormat="1" applyFont="1" applyBorder="1" applyAlignment="1">
      <alignment horizontal="center" vertical="center"/>
    </xf>
    <xf numFmtId="41" fontId="6" fillId="0" borderId="1" xfId="1" quotePrefix="1" applyFont="1" applyFill="1" applyBorder="1" applyAlignment="1">
      <alignment horizontal="center" vertical="center"/>
    </xf>
    <xf numFmtId="176" fontId="6" fillId="0" borderId="1" xfId="1" applyNumberFormat="1" applyFont="1" applyFill="1" applyBorder="1" applyAlignment="1">
      <alignment horizontal="center" vertical="center"/>
    </xf>
    <xf numFmtId="41" fontId="6" fillId="7" borderId="5" xfId="1" applyFont="1" applyFill="1" applyBorder="1" applyAlignment="1">
      <alignment horizontal="center" vertical="center"/>
    </xf>
    <xf numFmtId="0" fontId="23" fillId="0" borderId="1" xfId="0" applyFont="1" applyBorder="1" applyAlignment="1">
      <alignment vertical="center" wrapText="1"/>
    </xf>
    <xf numFmtId="0" fontId="6" fillId="16" borderId="1" xfId="0" applyFont="1" applyFill="1" applyBorder="1" applyAlignment="1">
      <alignment horizontal="center" vertical="center"/>
    </xf>
    <xf numFmtId="0" fontId="4" fillId="17" borderId="1" xfId="0" applyFont="1" applyFill="1" applyBorder="1" applyAlignment="1">
      <alignment horizontal="center" vertical="center"/>
    </xf>
    <xf numFmtId="0" fontId="32" fillId="17" borderId="1" xfId="0" applyFont="1" applyFill="1" applyBorder="1" applyAlignment="1">
      <alignment horizontal="center" vertical="center"/>
    </xf>
    <xf numFmtId="177" fontId="6" fillId="16" borderId="1" xfId="0" applyNumberFormat="1" applyFont="1" applyFill="1" applyBorder="1" applyAlignment="1">
      <alignment horizontal="center" vertical="center"/>
    </xf>
    <xf numFmtId="15" fontId="6" fillId="0" borderId="1" xfId="1" applyNumberFormat="1" applyFont="1" applyFill="1" applyBorder="1" applyAlignment="1">
      <alignment horizontal="center" vertical="center"/>
    </xf>
    <xf numFmtId="0" fontId="7" fillId="0" borderId="1" xfId="0" applyFont="1" applyBorder="1" applyAlignment="1">
      <alignment horizontal="left" vertical="center"/>
    </xf>
    <xf numFmtId="41" fontId="7" fillId="0" borderId="1" xfId="1" applyFont="1" applyFill="1" applyBorder="1" applyAlignment="1">
      <alignment horizontal="center" vertical="center"/>
    </xf>
    <xf numFmtId="9" fontId="7" fillId="0" borderId="1" xfId="2" applyFont="1" applyFill="1" applyBorder="1" applyAlignment="1">
      <alignment horizontal="center" vertical="center"/>
    </xf>
    <xf numFmtId="41" fontId="6" fillId="0" borderId="1" xfId="1" applyFont="1" applyFill="1" applyBorder="1" applyAlignment="1">
      <alignment horizontal="left" vertical="center"/>
    </xf>
    <xf numFmtId="0" fontId="7" fillId="0" borderId="1" xfId="2" applyNumberFormat="1" applyFont="1" applyFill="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left" vertical="center" wrapText="1"/>
    </xf>
    <xf numFmtId="0" fontId="22" fillId="0" borderId="0" xfId="0" applyFont="1" applyAlignment="1">
      <alignment horizontal="left" vertical="center" wrapText="1"/>
    </xf>
    <xf numFmtId="0" fontId="33" fillId="0" borderId="0" xfId="0" applyFont="1">
      <alignment vertical="center"/>
    </xf>
    <xf numFmtId="0" fontId="34" fillId="0" borderId="0" xfId="0" applyFont="1">
      <alignment vertical="center"/>
    </xf>
    <xf numFmtId="0" fontId="35" fillId="0" borderId="1" xfId="0" applyFont="1" applyBorder="1" applyAlignment="1">
      <alignment horizontal="center" vertical="center"/>
    </xf>
    <xf numFmtId="0" fontId="37" fillId="0" borderId="1" xfId="0" applyFont="1" applyBorder="1" applyAlignment="1">
      <alignment horizontal="center" vertical="center"/>
    </xf>
    <xf numFmtId="0" fontId="38" fillId="0" borderId="1" xfId="0" applyFont="1" applyBorder="1" applyAlignment="1">
      <alignment horizontal="center" vertical="center"/>
    </xf>
    <xf numFmtId="0" fontId="40" fillId="0" borderId="16" xfId="3" applyFont="1" applyBorder="1" applyAlignment="1" applyProtection="1">
      <alignment horizontal="center" vertical="top" wrapText="1"/>
      <protection hidden="1"/>
    </xf>
    <xf numFmtId="0" fontId="40" fillId="0" borderId="0" xfId="3" applyFont="1" applyAlignment="1" applyProtection="1">
      <alignment horizontal="center" vertical="top" wrapText="1"/>
      <protection hidden="1"/>
    </xf>
    <xf numFmtId="0" fontId="41" fillId="0" borderId="0" xfId="3" applyFont="1" applyAlignment="1" applyProtection="1">
      <alignment horizontal="left" vertical="center" indent="1"/>
      <protection hidden="1"/>
    </xf>
    <xf numFmtId="0" fontId="41" fillId="0" borderId="17" xfId="3" applyFont="1" applyBorder="1" applyAlignment="1" applyProtection="1">
      <alignment horizontal="left" vertical="center" indent="1"/>
      <protection hidden="1"/>
    </xf>
    <xf numFmtId="178" fontId="42" fillId="18" borderId="19" xfId="3" applyNumberFormat="1" applyFont="1" applyFill="1" applyBorder="1" applyAlignment="1" applyProtection="1">
      <alignment horizontal="left" vertical="center" indent="1"/>
      <protection hidden="1"/>
    </xf>
    <xf numFmtId="2" fontId="42" fillId="0" borderId="20" xfId="3" applyNumberFormat="1" applyFont="1" applyBorder="1" applyAlignment="1" applyProtection="1">
      <alignment horizontal="left" vertical="center"/>
      <protection hidden="1"/>
    </xf>
    <xf numFmtId="0" fontId="24" fillId="0" borderId="0" xfId="0" applyFont="1" applyAlignment="1">
      <alignment horizontal="center" vertical="center"/>
    </xf>
    <xf numFmtId="0" fontId="25" fillId="14" borderId="0" xfId="0" applyFont="1" applyFill="1">
      <alignment vertical="center"/>
    </xf>
    <xf numFmtId="0" fontId="22" fillId="19" borderId="16" xfId="0" applyFont="1" applyFill="1" applyBorder="1" applyAlignment="1">
      <alignment horizontal="left" vertical="center" wrapText="1"/>
    </xf>
    <xf numFmtId="0" fontId="22" fillId="19" borderId="18" xfId="0" applyFont="1" applyFill="1" applyBorder="1" applyAlignment="1">
      <alignment horizontal="left" vertical="center" wrapText="1"/>
    </xf>
    <xf numFmtId="0" fontId="22" fillId="20" borderId="0" xfId="0" applyFont="1" applyFill="1" applyAlignment="1">
      <alignment horizontal="left" vertical="center" wrapText="1"/>
    </xf>
    <xf numFmtId="0" fontId="26" fillId="14" borderId="0" xfId="0" applyFont="1" applyFill="1" applyAlignment="1">
      <alignment horizontal="center" vertical="center"/>
    </xf>
    <xf numFmtId="0" fontId="22" fillId="0" borderId="1"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26" fillId="14" borderId="21" xfId="0" applyFont="1" applyFill="1" applyBorder="1" applyAlignment="1">
      <alignment horizontal="center" vertical="center"/>
    </xf>
    <xf numFmtId="0" fontId="22" fillId="0" borderId="2" xfId="0" applyFont="1" applyBorder="1" applyAlignment="1">
      <alignment horizontal="left" vertical="center"/>
    </xf>
    <xf numFmtId="0" fontId="22" fillId="0" borderId="4" xfId="0" applyFont="1" applyBorder="1" applyAlignment="1">
      <alignment horizontal="left" vertical="center"/>
    </xf>
    <xf numFmtId="0" fontId="22" fillId="0" borderId="1" xfId="0" applyFont="1" applyBorder="1" applyAlignment="1">
      <alignment vertical="center" wrapText="1"/>
    </xf>
    <xf numFmtId="0" fontId="22" fillId="19" borderId="0" xfId="0" applyFont="1" applyFill="1" applyAlignment="1">
      <alignment horizontal="left" vertical="center" wrapText="1"/>
    </xf>
    <xf numFmtId="0" fontId="22" fillId="19" borderId="17" xfId="0" applyFont="1" applyFill="1" applyBorder="1" applyAlignment="1">
      <alignment horizontal="left" vertical="center" wrapText="1"/>
    </xf>
    <xf numFmtId="0" fontId="22" fillId="19" borderId="19" xfId="0" applyFont="1" applyFill="1" applyBorder="1" applyAlignment="1">
      <alignment horizontal="left" vertical="center" wrapText="1"/>
    </xf>
    <xf numFmtId="0" fontId="22" fillId="19" borderId="20" xfId="0" applyFont="1" applyFill="1" applyBorder="1" applyAlignment="1">
      <alignment horizontal="left" vertical="center" wrapText="1"/>
    </xf>
    <xf numFmtId="0" fontId="27" fillId="15" borderId="0" xfId="0" applyFont="1" applyFill="1" applyAlignment="1">
      <alignment horizontal="center" vertical="center"/>
    </xf>
    <xf numFmtId="0" fontId="22" fillId="0" borderId="1" xfId="0" applyFont="1" applyBorder="1" applyAlignment="1">
      <alignment horizontal="left" vertical="center"/>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21" fillId="14" borderId="0" xfId="0" applyFont="1" applyFill="1" applyAlignment="1">
      <alignment horizontal="center" vertical="center"/>
    </xf>
    <xf numFmtId="0" fontId="23" fillId="14" borderId="0" xfId="0" applyFont="1" applyFill="1" applyAlignment="1">
      <alignment horizontal="center" vertical="center"/>
    </xf>
    <xf numFmtId="0" fontId="22" fillId="8" borderId="13" xfId="0" applyFont="1" applyFill="1" applyBorder="1" applyAlignment="1">
      <alignment horizontal="left" vertical="center" wrapText="1"/>
    </xf>
    <xf numFmtId="0" fontId="22" fillId="8" borderId="14" xfId="0" applyFont="1" applyFill="1" applyBorder="1" applyAlignment="1">
      <alignment horizontal="left" vertical="center"/>
    </xf>
    <xf numFmtId="0" fontId="22" fillId="8" borderId="15" xfId="0" applyFont="1" applyFill="1" applyBorder="1" applyAlignment="1">
      <alignment horizontal="left" vertical="center"/>
    </xf>
    <xf numFmtId="0" fontId="22" fillId="8" borderId="16" xfId="0" applyFont="1" applyFill="1" applyBorder="1" applyAlignment="1">
      <alignment horizontal="left" vertical="center"/>
    </xf>
    <xf numFmtId="0" fontId="22" fillId="8" borderId="0" xfId="0" applyFont="1" applyFill="1" applyAlignment="1">
      <alignment horizontal="left" vertical="center"/>
    </xf>
    <xf numFmtId="0" fontId="22" fillId="8" borderId="17" xfId="0" applyFont="1" applyFill="1" applyBorder="1" applyAlignment="1">
      <alignment horizontal="left" vertical="center"/>
    </xf>
    <xf numFmtId="0" fontId="22" fillId="19" borderId="16" xfId="0" applyFont="1" applyFill="1" applyBorder="1" applyAlignment="1">
      <alignment horizontal="left" vertical="center" wrapText="1"/>
    </xf>
    <xf numFmtId="0" fontId="23" fillId="14" borderId="21" xfId="0" applyFont="1" applyFill="1" applyBorder="1" applyAlignment="1">
      <alignment horizontal="center" vertical="center"/>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4" fillId="8" borderId="5" xfId="0" applyFont="1" applyFill="1" applyBorder="1" applyAlignment="1">
      <alignment horizontal="center" vertical="center"/>
    </xf>
    <xf numFmtId="0" fontId="4" fillId="8" borderId="10" xfId="0" applyFont="1" applyFill="1" applyBorder="1" applyAlignment="1">
      <alignment horizontal="center" vertical="center"/>
    </xf>
    <xf numFmtId="0" fontId="25" fillId="14" borderId="0" xfId="0" applyFont="1" applyFill="1" applyAlignment="1">
      <alignment horizontal="left" vertical="center"/>
    </xf>
    <xf numFmtId="0" fontId="18" fillId="4" borderId="0" xfId="0" applyFont="1" applyFill="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4" fillId="8" borderId="1" xfId="0" applyFont="1" applyFill="1" applyBorder="1" applyAlignment="1">
      <alignment horizontal="center" vertical="center"/>
    </xf>
    <xf numFmtId="0" fontId="4" fillId="8" borderId="1" xfId="0" applyFont="1" applyFill="1" applyBorder="1" applyAlignment="1">
      <alignment horizontal="center" vertical="center" wrapText="1"/>
    </xf>
    <xf numFmtId="0" fontId="10" fillId="5" borderId="0" xfId="0" applyFont="1" applyFill="1" applyAlignment="1">
      <alignment horizontal="left" vertical="center"/>
    </xf>
    <xf numFmtId="0" fontId="11" fillId="10" borderId="1" xfId="0" applyFont="1" applyFill="1" applyBorder="1" applyAlignment="1">
      <alignment horizontal="left" vertical="center"/>
    </xf>
    <xf numFmtId="0" fontId="6" fillId="11" borderId="0" xfId="0" applyFont="1" applyFill="1" applyAlignment="1">
      <alignment horizontal="center" vertical="center"/>
    </xf>
    <xf numFmtId="0" fontId="7" fillId="9" borderId="1" xfId="0" applyFont="1" applyFill="1" applyBorder="1" applyAlignment="1">
      <alignment horizontal="left" vertical="center"/>
    </xf>
    <xf numFmtId="0" fontId="6" fillId="8"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12" borderId="1" xfId="0" applyFont="1" applyFill="1" applyBorder="1" applyAlignment="1">
      <alignment horizontal="center" vertical="center"/>
    </xf>
    <xf numFmtId="0" fontId="13" fillId="12" borderId="0" xfId="0" applyFont="1" applyFill="1" applyAlignment="1">
      <alignment horizontal="left" vertical="center"/>
    </xf>
    <xf numFmtId="0" fontId="8" fillId="9" borderId="5" xfId="0" applyFont="1" applyFill="1" applyBorder="1" applyAlignment="1">
      <alignment horizontal="left" vertical="center"/>
    </xf>
    <xf numFmtId="0" fontId="7" fillId="8" borderId="1" xfId="0" applyFont="1" applyFill="1" applyBorder="1" applyAlignment="1">
      <alignment horizontal="center" vertical="center" wrapText="1"/>
    </xf>
    <xf numFmtId="0" fontId="8" fillId="9" borderId="1" xfId="0" applyFont="1" applyFill="1" applyBorder="1" applyAlignment="1">
      <alignment horizontal="left" vertical="center"/>
    </xf>
    <xf numFmtId="0" fontId="10" fillId="12" borderId="0" xfId="0" applyFont="1" applyFill="1" applyAlignment="1">
      <alignment horizontal="left" vertical="center"/>
    </xf>
    <xf numFmtId="0" fontId="4" fillId="9" borderId="1" xfId="0" applyFont="1" applyFill="1" applyBorder="1" applyAlignment="1">
      <alignment horizontal="left" vertical="center"/>
    </xf>
    <xf numFmtId="0" fontId="10" fillId="12" borderId="3" xfId="0" applyFont="1" applyFill="1" applyBorder="1" applyAlignment="1">
      <alignment horizontal="left" vertical="center"/>
    </xf>
    <xf numFmtId="0" fontId="10" fillId="12" borderId="6" xfId="0" applyFont="1" applyFill="1" applyBorder="1" applyAlignment="1">
      <alignment horizontal="left" vertical="center"/>
    </xf>
    <xf numFmtId="0" fontId="10" fillId="13" borderId="1" xfId="0" applyFont="1" applyFill="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6" fillId="0" borderId="3" xfId="0" applyFont="1" applyBorder="1" applyAlignment="1">
      <alignment horizontal="center" vertical="center"/>
    </xf>
    <xf numFmtId="41" fontId="5" fillId="0" borderId="2" xfId="1" applyFont="1" applyFill="1" applyBorder="1" applyAlignment="1">
      <alignment horizontal="center" vertical="center"/>
    </xf>
    <xf numFmtId="41" fontId="5" fillId="0" borderId="4" xfId="1" applyFont="1" applyFill="1" applyBorder="1" applyAlignment="1">
      <alignment horizontal="center" vertical="center"/>
    </xf>
    <xf numFmtId="41" fontId="4" fillId="0" borderId="2" xfId="1" applyFont="1" applyFill="1" applyBorder="1" applyAlignment="1">
      <alignment horizontal="center" vertical="center"/>
    </xf>
    <xf numFmtId="41" fontId="4" fillId="0" borderId="4" xfId="1" applyFont="1" applyFill="1" applyBorder="1" applyAlignment="1">
      <alignment horizontal="center" vertical="center"/>
    </xf>
    <xf numFmtId="41" fontId="6" fillId="0" borderId="2" xfId="1" applyFont="1" applyFill="1" applyBorder="1" applyAlignment="1">
      <alignment horizontal="center" vertical="center"/>
    </xf>
    <xf numFmtId="41" fontId="6" fillId="0" borderId="4" xfId="1" applyFont="1" applyFill="1" applyBorder="1" applyAlignment="1">
      <alignment horizontal="center" vertical="center"/>
    </xf>
    <xf numFmtId="0" fontId="4" fillId="9" borderId="2" xfId="0" applyFont="1" applyFill="1" applyBorder="1" applyAlignment="1">
      <alignment horizontal="left" vertical="center"/>
    </xf>
    <xf numFmtId="0" fontId="4" fillId="9" borderId="3" xfId="0" applyFont="1" applyFill="1" applyBorder="1" applyAlignment="1">
      <alignment horizontal="left" vertical="center"/>
    </xf>
    <xf numFmtId="0" fontId="4" fillId="9" borderId="4" xfId="0" applyFont="1" applyFill="1" applyBorder="1" applyAlignment="1">
      <alignment horizontal="left" vertical="center"/>
    </xf>
    <xf numFmtId="0" fontId="4" fillId="8" borderId="5" xfId="0" applyFont="1" applyFill="1" applyBorder="1" applyAlignment="1">
      <alignment horizontal="center" vertical="center" wrapText="1"/>
    </xf>
    <xf numFmtId="0" fontId="4" fillId="8" borderId="7" xfId="0" applyFont="1" applyFill="1" applyBorder="1" applyAlignment="1">
      <alignment horizontal="center" vertical="center"/>
    </xf>
    <xf numFmtId="0" fontId="4" fillId="8" borderId="8" xfId="0" applyFont="1" applyFill="1" applyBorder="1" applyAlignment="1">
      <alignment horizontal="center" vertical="center"/>
    </xf>
    <xf numFmtId="0" fontId="4" fillId="8" borderId="11" xfId="0" applyFont="1" applyFill="1" applyBorder="1" applyAlignment="1">
      <alignment horizontal="center" vertical="center"/>
    </xf>
    <xf numFmtId="0" fontId="4" fillId="8" borderId="12" xfId="0" applyFont="1" applyFill="1" applyBorder="1" applyAlignment="1">
      <alignment horizontal="center" vertical="center"/>
    </xf>
    <xf numFmtId="41" fontId="6" fillId="0" borderId="2" xfId="0" applyNumberFormat="1" applyFont="1" applyBorder="1" applyAlignment="1">
      <alignment horizontal="center" vertical="center"/>
    </xf>
    <xf numFmtId="0" fontId="41" fillId="18" borderId="14" xfId="3" applyFont="1" applyFill="1" applyBorder="1" applyAlignment="1" applyProtection="1">
      <alignment horizontal="left" vertical="center" indent="1"/>
      <protection hidden="1"/>
    </xf>
    <xf numFmtId="0" fontId="41" fillId="18" borderId="15" xfId="3" applyFont="1" applyFill="1" applyBorder="1" applyAlignment="1" applyProtection="1">
      <alignment horizontal="left" vertical="center" indent="1"/>
      <protection hidden="1"/>
    </xf>
    <xf numFmtId="0" fontId="40" fillId="0" borderId="16" xfId="3" applyFont="1" applyBorder="1" applyAlignment="1" applyProtection="1">
      <alignment horizontal="center" vertical="top" wrapText="1"/>
      <protection hidden="1"/>
    </xf>
    <xf numFmtId="0" fontId="40" fillId="0" borderId="0" xfId="3" applyFont="1" applyAlignment="1" applyProtection="1">
      <alignment horizontal="center" vertical="top" wrapText="1"/>
      <protection hidden="1"/>
    </xf>
    <xf numFmtId="15" fontId="41" fillId="18" borderId="0" xfId="3" applyNumberFormat="1" applyFont="1" applyFill="1" applyAlignment="1" applyProtection="1">
      <alignment horizontal="left" vertical="center" wrapText="1" indent="1"/>
      <protection locked="0" hidden="1"/>
    </xf>
    <xf numFmtId="15" fontId="41" fillId="18" borderId="17" xfId="3" applyNumberFormat="1" applyFont="1" applyFill="1" applyBorder="1" applyAlignment="1" applyProtection="1">
      <alignment horizontal="left" vertical="center" wrapText="1" indent="1"/>
      <protection locked="0" hidden="1"/>
    </xf>
    <xf numFmtId="0" fontId="40" fillId="0" borderId="18" xfId="3" applyFont="1" applyBorder="1" applyAlignment="1" applyProtection="1">
      <alignment horizontal="center" vertical="top" wrapText="1"/>
      <protection hidden="1"/>
    </xf>
    <xf numFmtId="0" fontId="40" fillId="0" borderId="19" xfId="3" applyFont="1" applyBorder="1" applyAlignment="1" applyProtection="1">
      <alignment horizontal="center" vertical="top" wrapText="1"/>
      <protection hidden="1"/>
    </xf>
    <xf numFmtId="0" fontId="4" fillId="8" borderId="2" xfId="0" applyFont="1" applyFill="1" applyBorder="1" applyAlignment="1">
      <alignment horizontal="center" vertical="center"/>
    </xf>
    <xf numFmtId="0" fontId="4" fillId="8" borderId="4"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4" xfId="0" applyFont="1" applyFill="1" applyBorder="1" applyAlignment="1">
      <alignment horizontal="center" vertical="center"/>
    </xf>
    <xf numFmtId="0" fontId="40" fillId="0" borderId="13" xfId="3" applyFont="1" applyBorder="1" applyAlignment="1" applyProtection="1">
      <alignment horizontal="center" vertical="top" wrapText="1"/>
      <protection hidden="1"/>
    </xf>
    <xf numFmtId="0" fontId="40" fillId="0" borderId="14" xfId="3" applyFont="1" applyBorder="1" applyAlignment="1" applyProtection="1">
      <alignment horizontal="center" vertical="top" wrapText="1"/>
      <protection hidden="1"/>
    </xf>
    <xf numFmtId="0" fontId="36" fillId="0" borderId="2"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35" fillId="0" borderId="5"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2" xfId="0" applyFont="1" applyBorder="1" applyAlignment="1">
      <alignment horizontal="center" vertical="center"/>
    </xf>
    <xf numFmtId="0" fontId="35" fillId="0" borderId="3" xfId="0" applyFont="1" applyBorder="1" applyAlignment="1">
      <alignment horizontal="center" vertical="center"/>
    </xf>
    <xf numFmtId="0" fontId="35" fillId="0" borderId="4" xfId="0" applyFont="1" applyBorder="1" applyAlignment="1">
      <alignment horizontal="center" vertical="center"/>
    </xf>
    <xf numFmtId="41" fontId="37" fillId="0" borderId="2" xfId="0" applyNumberFormat="1" applyFont="1" applyBorder="1" applyAlignment="1">
      <alignment horizontal="center" vertical="center"/>
    </xf>
    <xf numFmtId="0" fontId="37" fillId="0" borderId="3" xfId="0" applyFont="1" applyBorder="1" applyAlignment="1">
      <alignment horizontal="center" vertical="center"/>
    </xf>
    <xf numFmtId="0" fontId="37" fillId="0" borderId="4" xfId="0" applyFont="1" applyBorder="1" applyAlignment="1">
      <alignment horizontal="center" vertical="center"/>
    </xf>
    <xf numFmtId="0" fontId="7" fillId="0" borderId="1" xfId="0" applyFont="1" applyBorder="1" applyAlignment="1">
      <alignment horizontal="center" vertical="center"/>
    </xf>
    <xf numFmtId="0" fontId="44" fillId="0" borderId="1" xfId="0" applyFont="1" applyBorder="1" applyAlignment="1">
      <alignment vertical="center" wrapText="1"/>
    </xf>
    <xf numFmtId="0" fontId="44" fillId="0" borderId="1" xfId="0" applyFont="1" applyBorder="1" applyAlignment="1">
      <alignment horizontal="left" vertical="center" wrapText="1"/>
    </xf>
    <xf numFmtId="0" fontId="44" fillId="0" borderId="1" xfId="0" applyFont="1" applyBorder="1" applyAlignment="1">
      <alignment horizontal="center" vertical="center"/>
    </xf>
    <xf numFmtId="0" fontId="44" fillId="0" borderId="1" xfId="0" applyFont="1" applyBorder="1">
      <alignment vertical="center"/>
    </xf>
    <xf numFmtId="0" fontId="44" fillId="0" borderId="1" xfId="0" applyFont="1" applyBorder="1" applyAlignment="1" applyProtection="1">
      <alignment vertical="center" wrapText="1"/>
      <protection locked="0"/>
    </xf>
  </cellXfs>
  <cellStyles count="4">
    <cellStyle name="Normal_Proposed Budget Form Template _280308" xfId="3" xr:uid="{7FCE2C56-B2CA-49C1-A2E5-311EC0C019F5}"/>
    <cellStyle name="백분율" xfId="2" builtinId="5"/>
    <cellStyle name="쉼표 [0]" xfId="1" builtinId="6"/>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19D3-01D3-485A-B594-925BB2319B33}">
  <dimension ref="A1:Q81"/>
  <sheetViews>
    <sheetView tabSelected="1" zoomScaleNormal="100" workbookViewId="0">
      <selection activeCell="B1" sqref="B1:D2"/>
    </sheetView>
  </sheetViews>
  <sheetFormatPr defaultColWidth="9" defaultRowHeight="16.899999999999999" x14ac:dyDescent="0.6"/>
  <cols>
    <col min="1" max="1" width="2.625" style="72" customWidth="1"/>
    <col min="2" max="2" width="2.75" style="73" bestFit="1" customWidth="1"/>
    <col min="3" max="3" width="31.5" style="74" bestFit="1" customWidth="1"/>
    <col min="4" max="4" width="73.125" style="75" customWidth="1"/>
    <col min="5" max="5" width="9" style="72"/>
    <col min="6" max="6" width="9" style="72" customWidth="1"/>
    <col min="7" max="11" width="9" style="72"/>
    <col min="12" max="12" width="9" style="72" customWidth="1"/>
    <col min="13" max="17" width="9" style="72"/>
  </cols>
  <sheetData>
    <row r="1" spans="1:4" x14ac:dyDescent="0.6">
      <c r="B1" s="133" t="s">
        <v>124</v>
      </c>
      <c r="C1" s="133"/>
      <c r="D1" s="133"/>
    </row>
    <row r="2" spans="1:4" x14ac:dyDescent="0.6">
      <c r="B2" s="133"/>
      <c r="C2" s="133"/>
      <c r="D2" s="133"/>
    </row>
    <row r="4" spans="1:4" ht="17.25" thickBot="1" x14ac:dyDescent="0.65">
      <c r="B4" s="119" t="s">
        <v>163</v>
      </c>
      <c r="C4" s="119"/>
      <c r="D4" s="119"/>
    </row>
    <row r="5" spans="1:4" x14ac:dyDescent="0.6">
      <c r="B5" s="139" t="s">
        <v>167</v>
      </c>
      <c r="C5" s="140"/>
      <c r="D5" s="141"/>
    </row>
    <row r="6" spans="1:4" ht="42" customHeight="1" x14ac:dyDescent="0.6">
      <c r="B6" s="142"/>
      <c r="C6" s="143"/>
      <c r="D6" s="144"/>
    </row>
    <row r="7" spans="1:4" x14ac:dyDescent="0.6">
      <c r="B7" s="145" t="s">
        <v>168</v>
      </c>
      <c r="C7" s="129"/>
      <c r="D7" s="130"/>
    </row>
    <row r="8" spans="1:4" x14ac:dyDescent="0.6">
      <c r="B8" s="145"/>
      <c r="C8" s="129"/>
      <c r="D8" s="130"/>
    </row>
    <row r="9" spans="1:4" ht="25.5" customHeight="1" x14ac:dyDescent="0.6">
      <c r="B9" s="116" t="s">
        <v>164</v>
      </c>
      <c r="C9" s="129" t="s">
        <v>165</v>
      </c>
      <c r="D9" s="130"/>
    </row>
    <row r="10" spans="1:4" ht="33" customHeight="1" thickBot="1" x14ac:dyDescent="0.65">
      <c r="B10" s="117" t="s">
        <v>164</v>
      </c>
      <c r="C10" s="131" t="s">
        <v>166</v>
      </c>
      <c r="D10" s="132"/>
    </row>
    <row r="11" spans="1:4" x14ac:dyDescent="0.6">
      <c r="B11" s="118"/>
      <c r="C11" s="118"/>
      <c r="D11" s="118"/>
    </row>
    <row r="12" spans="1:4" x14ac:dyDescent="0.6">
      <c r="A12" s="81"/>
      <c r="B12" s="119" t="s">
        <v>118</v>
      </c>
      <c r="C12" s="119"/>
      <c r="D12" s="119"/>
    </row>
    <row r="13" spans="1:4" x14ac:dyDescent="0.6">
      <c r="B13" s="83" t="s">
        <v>59</v>
      </c>
      <c r="C13" s="83" t="s">
        <v>68</v>
      </c>
      <c r="D13" s="77" t="s">
        <v>69</v>
      </c>
    </row>
    <row r="14" spans="1:4" ht="61.9" x14ac:dyDescent="0.6">
      <c r="B14" s="82">
        <v>1</v>
      </c>
      <c r="C14" s="78" t="s">
        <v>32</v>
      </c>
      <c r="D14" s="84" t="s">
        <v>70</v>
      </c>
    </row>
    <row r="15" spans="1:4" ht="16.5" customHeight="1" x14ac:dyDescent="0.6">
      <c r="B15" s="120" t="s">
        <v>117</v>
      </c>
      <c r="C15" s="120"/>
      <c r="D15" s="120"/>
    </row>
    <row r="16" spans="1:4" x14ac:dyDescent="0.6">
      <c r="B16" s="120"/>
      <c r="C16" s="120"/>
      <c r="D16" s="120"/>
    </row>
    <row r="18" spans="2:4" x14ac:dyDescent="0.6">
      <c r="B18" s="119" t="s">
        <v>153</v>
      </c>
      <c r="C18" s="119"/>
      <c r="D18" s="119"/>
    </row>
    <row r="19" spans="2:4" x14ac:dyDescent="0.6">
      <c r="B19" s="83" t="s">
        <v>59</v>
      </c>
      <c r="C19" s="83" t="s">
        <v>68</v>
      </c>
      <c r="D19" s="77" t="s">
        <v>69</v>
      </c>
    </row>
    <row r="20" spans="2:4" ht="24.75" x14ac:dyDescent="0.6">
      <c r="B20" s="82">
        <v>1</v>
      </c>
      <c r="C20" s="78" t="s">
        <v>71</v>
      </c>
      <c r="D20" s="84" t="s">
        <v>74</v>
      </c>
    </row>
    <row r="21" spans="2:4" ht="24.75" x14ac:dyDescent="0.6">
      <c r="B21" s="82">
        <v>2</v>
      </c>
      <c r="C21" s="78" t="s">
        <v>73</v>
      </c>
      <c r="D21" s="226" t="s">
        <v>191</v>
      </c>
    </row>
    <row r="22" spans="2:4" ht="45" customHeight="1" x14ac:dyDescent="0.6">
      <c r="B22" s="82">
        <v>3</v>
      </c>
      <c r="C22" s="78" t="s">
        <v>72</v>
      </c>
      <c r="D22" s="84" t="s">
        <v>75</v>
      </c>
    </row>
    <row r="23" spans="2:4" ht="52.9" customHeight="1" x14ac:dyDescent="0.6">
      <c r="B23" s="82">
        <v>4</v>
      </c>
      <c r="C23" s="78" t="s">
        <v>76</v>
      </c>
      <c r="D23" s="84" t="s">
        <v>77</v>
      </c>
    </row>
    <row r="24" spans="2:4" x14ac:dyDescent="0.6">
      <c r="B24" s="82">
        <v>5</v>
      </c>
      <c r="C24" s="78" t="s">
        <v>78</v>
      </c>
      <c r="D24" s="79">
        <v>1</v>
      </c>
    </row>
    <row r="25" spans="2:4" x14ac:dyDescent="0.6">
      <c r="B25" s="82">
        <v>6</v>
      </c>
      <c r="C25" s="78" t="s">
        <v>79</v>
      </c>
      <c r="D25" s="80" t="s">
        <v>80</v>
      </c>
    </row>
    <row r="26" spans="2:4" ht="29.45" customHeight="1" x14ac:dyDescent="0.6">
      <c r="B26" s="82">
        <v>7</v>
      </c>
      <c r="C26" s="78" t="s">
        <v>81</v>
      </c>
      <c r="D26" s="84" t="s">
        <v>82</v>
      </c>
    </row>
    <row r="27" spans="2:4" x14ac:dyDescent="0.6">
      <c r="B27" s="135" t="s">
        <v>121</v>
      </c>
      <c r="C27" s="135"/>
      <c r="D27" s="135"/>
    </row>
    <row r="29" spans="2:4" ht="32.25" customHeight="1" x14ac:dyDescent="0.6">
      <c r="B29" s="119" t="s">
        <v>154</v>
      </c>
      <c r="C29" s="119"/>
      <c r="D29" s="119"/>
    </row>
    <row r="30" spans="2:4" ht="54.6" customHeight="1" x14ac:dyDescent="0.6">
      <c r="B30" s="136" t="s">
        <v>155</v>
      </c>
      <c r="C30" s="136"/>
      <c r="D30" s="136"/>
    </row>
    <row r="32" spans="2:4" x14ac:dyDescent="0.6">
      <c r="B32" s="119" t="s">
        <v>83</v>
      </c>
      <c r="C32" s="137"/>
      <c r="D32" s="137"/>
    </row>
    <row r="33" spans="2:4" x14ac:dyDescent="0.6">
      <c r="B33" s="83" t="s">
        <v>59</v>
      </c>
      <c r="C33" s="138" t="s">
        <v>69</v>
      </c>
      <c r="D33" s="138"/>
    </row>
    <row r="34" spans="2:4" ht="31.15" customHeight="1" x14ac:dyDescent="0.6">
      <c r="B34" s="82">
        <v>1</v>
      </c>
      <c r="C34" s="120" t="s">
        <v>84</v>
      </c>
      <c r="D34" s="120"/>
    </row>
    <row r="35" spans="2:4" ht="20.45" customHeight="1" x14ac:dyDescent="0.6">
      <c r="B35" s="82">
        <v>2</v>
      </c>
      <c r="C35" s="134" t="s">
        <v>85</v>
      </c>
      <c r="D35" s="134"/>
    </row>
    <row r="36" spans="2:4" x14ac:dyDescent="0.6">
      <c r="B36" s="82">
        <v>3</v>
      </c>
      <c r="C36" s="134" t="s">
        <v>183</v>
      </c>
      <c r="D36" s="134"/>
    </row>
    <row r="38" spans="2:4" x14ac:dyDescent="0.6">
      <c r="B38" s="119" t="s">
        <v>86</v>
      </c>
      <c r="C38" s="119"/>
      <c r="D38" s="119"/>
    </row>
    <row r="39" spans="2:4" x14ac:dyDescent="0.6">
      <c r="B39" s="83" t="s">
        <v>59</v>
      </c>
      <c r="C39" s="83" t="s">
        <v>68</v>
      </c>
      <c r="D39" s="77" t="s">
        <v>69</v>
      </c>
    </row>
    <row r="40" spans="2:4" ht="55.9" customHeight="1" x14ac:dyDescent="0.6">
      <c r="B40" s="82">
        <v>1</v>
      </c>
      <c r="C40" s="84" t="s">
        <v>89</v>
      </c>
      <c r="D40" s="84" t="s">
        <v>87</v>
      </c>
    </row>
    <row r="41" spans="2:4" x14ac:dyDescent="0.6">
      <c r="B41" s="82">
        <v>2</v>
      </c>
      <c r="C41" s="84" t="s">
        <v>88</v>
      </c>
      <c r="D41" s="84" t="s">
        <v>90</v>
      </c>
    </row>
    <row r="42" spans="2:4" ht="30.6" customHeight="1" x14ac:dyDescent="0.6">
      <c r="B42" s="82">
        <v>3</v>
      </c>
      <c r="C42" s="84" t="s">
        <v>91</v>
      </c>
      <c r="D42" s="84" t="s">
        <v>92</v>
      </c>
    </row>
    <row r="43" spans="2:4" ht="24.75" x14ac:dyDescent="0.6">
      <c r="B43" s="82">
        <v>4</v>
      </c>
      <c r="C43" s="84" t="s">
        <v>93</v>
      </c>
      <c r="D43" s="84" t="s">
        <v>156</v>
      </c>
    </row>
    <row r="44" spans="2:4" ht="31.15" customHeight="1" x14ac:dyDescent="0.6">
      <c r="B44" s="82">
        <v>5</v>
      </c>
      <c r="C44" s="84" t="s">
        <v>94</v>
      </c>
      <c r="D44" s="84" t="s">
        <v>95</v>
      </c>
    </row>
    <row r="45" spans="2:4" x14ac:dyDescent="0.6">
      <c r="B45" s="82">
        <v>6</v>
      </c>
      <c r="C45" s="84" t="s">
        <v>96</v>
      </c>
      <c r="D45" s="89" t="s">
        <v>111</v>
      </c>
    </row>
    <row r="47" spans="2:4" x14ac:dyDescent="0.6">
      <c r="B47" s="119" t="s">
        <v>170</v>
      </c>
      <c r="C47" s="119"/>
      <c r="D47" s="119"/>
    </row>
    <row r="48" spans="2:4" x14ac:dyDescent="0.6">
      <c r="B48" s="83" t="s">
        <v>59</v>
      </c>
      <c r="C48" s="146" t="s">
        <v>69</v>
      </c>
      <c r="D48" s="146"/>
    </row>
    <row r="49" spans="2:4" x14ac:dyDescent="0.6">
      <c r="B49" s="147" t="s">
        <v>171</v>
      </c>
      <c r="C49" s="148"/>
      <c r="D49" s="149"/>
    </row>
    <row r="50" spans="2:4" ht="30.75" customHeight="1" x14ac:dyDescent="0.6">
      <c r="B50" s="82">
        <v>1</v>
      </c>
      <c r="C50" s="123" t="s">
        <v>172</v>
      </c>
      <c r="D50" s="124"/>
    </row>
    <row r="51" spans="2:4" ht="24.75" customHeight="1" x14ac:dyDescent="0.6">
      <c r="B51" s="82">
        <v>2</v>
      </c>
      <c r="C51" s="123" t="s">
        <v>173</v>
      </c>
      <c r="D51" s="124"/>
    </row>
    <row r="52" spans="2:4" ht="25.5" customHeight="1" x14ac:dyDescent="0.6">
      <c r="B52" s="82">
        <v>3</v>
      </c>
      <c r="C52" s="123" t="s">
        <v>174</v>
      </c>
      <c r="D52" s="124"/>
    </row>
    <row r="53" spans="2:4" ht="29.25" customHeight="1" x14ac:dyDescent="0.6">
      <c r="B53" s="82">
        <v>4</v>
      </c>
      <c r="C53" s="123" t="s">
        <v>175</v>
      </c>
      <c r="D53" s="124"/>
    </row>
    <row r="54" spans="2:4" ht="27" customHeight="1" x14ac:dyDescent="0.6">
      <c r="B54" s="82">
        <v>5</v>
      </c>
      <c r="C54" s="123" t="s">
        <v>176</v>
      </c>
      <c r="D54" s="124"/>
    </row>
    <row r="55" spans="2:4" ht="27" customHeight="1" x14ac:dyDescent="0.6">
      <c r="B55" s="82">
        <v>6</v>
      </c>
      <c r="C55" s="227" t="s">
        <v>184</v>
      </c>
      <c r="D55" s="227"/>
    </row>
    <row r="56" spans="2:4" ht="27" customHeight="1" x14ac:dyDescent="0.6">
      <c r="B56" s="82">
        <v>7</v>
      </c>
      <c r="C56" s="227" t="s">
        <v>185</v>
      </c>
      <c r="D56" s="227"/>
    </row>
    <row r="57" spans="2:4" x14ac:dyDescent="0.6">
      <c r="C57" s="102"/>
      <c r="D57" s="102"/>
    </row>
    <row r="58" spans="2:4" ht="19.5" customHeight="1" x14ac:dyDescent="0.6">
      <c r="B58" s="119" t="s">
        <v>177</v>
      </c>
      <c r="C58" s="119"/>
      <c r="D58" s="119"/>
    </row>
    <row r="59" spans="2:4" ht="18.75" customHeight="1" x14ac:dyDescent="0.6">
      <c r="B59" s="83" t="s">
        <v>59</v>
      </c>
      <c r="C59" s="146" t="s">
        <v>69</v>
      </c>
      <c r="D59" s="146"/>
    </row>
    <row r="60" spans="2:4" x14ac:dyDescent="0.6">
      <c r="B60" s="147" t="s">
        <v>178</v>
      </c>
      <c r="C60" s="148"/>
      <c r="D60" s="149"/>
    </row>
    <row r="61" spans="2:4" ht="30" customHeight="1" x14ac:dyDescent="0.6">
      <c r="B61" s="82">
        <v>1</v>
      </c>
      <c r="C61" s="123" t="s">
        <v>179</v>
      </c>
      <c r="D61" s="124"/>
    </row>
    <row r="62" spans="2:4" ht="29.45" customHeight="1" x14ac:dyDescent="0.6">
      <c r="B62" s="82">
        <v>2</v>
      </c>
      <c r="C62" s="123" t="s">
        <v>180</v>
      </c>
      <c r="D62" s="124"/>
    </row>
    <row r="63" spans="2:4" ht="29.25" customHeight="1" x14ac:dyDescent="0.6">
      <c r="B63" s="82">
        <v>3</v>
      </c>
      <c r="C63" s="123" t="s">
        <v>181</v>
      </c>
      <c r="D63" s="124"/>
    </row>
    <row r="64" spans="2:4" ht="34.5" customHeight="1" x14ac:dyDescent="0.6">
      <c r="B64" s="82">
        <v>4</v>
      </c>
      <c r="C64" s="123" t="s">
        <v>182</v>
      </c>
      <c r="D64" s="124"/>
    </row>
    <row r="65" spans="2:4" ht="34.5" customHeight="1" x14ac:dyDescent="0.6">
      <c r="B65" s="82">
        <v>5</v>
      </c>
      <c r="C65" s="227" t="s">
        <v>186</v>
      </c>
      <c r="D65" s="227"/>
    </row>
    <row r="67" spans="2:4" x14ac:dyDescent="0.6">
      <c r="B67" s="125" t="s">
        <v>97</v>
      </c>
      <c r="C67" s="125"/>
      <c r="D67" s="125"/>
    </row>
    <row r="68" spans="2:4" x14ac:dyDescent="0.6">
      <c r="B68" s="78">
        <v>1</v>
      </c>
      <c r="C68" s="78" t="s">
        <v>98</v>
      </c>
      <c r="D68" s="78"/>
    </row>
    <row r="69" spans="2:4" x14ac:dyDescent="0.6">
      <c r="B69" s="78">
        <v>2</v>
      </c>
      <c r="C69" s="126" t="s">
        <v>99</v>
      </c>
      <c r="D69" s="127"/>
    </row>
    <row r="70" spans="2:4" x14ac:dyDescent="0.6">
      <c r="B70" s="76"/>
      <c r="C70" s="76"/>
      <c r="D70" s="76"/>
    </row>
    <row r="71" spans="2:4" x14ac:dyDescent="0.6">
      <c r="B71" s="125" t="s">
        <v>169</v>
      </c>
      <c r="C71" s="125"/>
      <c r="D71" s="125"/>
    </row>
    <row r="72" spans="2:4" x14ac:dyDescent="0.6">
      <c r="B72" s="82">
        <v>1</v>
      </c>
      <c r="C72" s="78" t="s">
        <v>114</v>
      </c>
      <c r="D72" s="84" t="s">
        <v>115</v>
      </c>
    </row>
    <row r="73" spans="2:4" x14ac:dyDescent="0.6">
      <c r="B73" s="82">
        <v>2</v>
      </c>
      <c r="C73" s="78" t="s">
        <v>112</v>
      </c>
      <c r="D73" s="78" t="s">
        <v>113</v>
      </c>
    </row>
    <row r="74" spans="2:4" ht="28.5" customHeight="1" x14ac:dyDescent="0.6">
      <c r="B74" s="228">
        <v>3</v>
      </c>
      <c r="C74" s="229" t="s">
        <v>187</v>
      </c>
      <c r="D74" s="230" t="s">
        <v>188</v>
      </c>
    </row>
    <row r="75" spans="2:4" ht="43.9" customHeight="1" x14ac:dyDescent="0.6">
      <c r="B75" s="228">
        <v>4</v>
      </c>
      <c r="C75" s="229" t="s">
        <v>189</v>
      </c>
      <c r="D75" s="230" t="s">
        <v>190</v>
      </c>
    </row>
    <row r="76" spans="2:4" ht="30.75" customHeight="1" x14ac:dyDescent="0.6">
      <c r="B76" s="82">
        <v>5</v>
      </c>
      <c r="C76" s="128" t="s">
        <v>116</v>
      </c>
      <c r="D76" s="128"/>
    </row>
    <row r="78" spans="2:4" x14ac:dyDescent="0.6">
      <c r="B78" s="119" t="s">
        <v>100</v>
      </c>
      <c r="C78" s="119"/>
      <c r="D78" s="119"/>
    </row>
    <row r="79" spans="2:4" x14ac:dyDescent="0.6">
      <c r="B79" s="120" t="s">
        <v>101</v>
      </c>
      <c r="C79" s="120"/>
      <c r="D79" s="120"/>
    </row>
    <row r="81" spans="3:4" ht="58.5" customHeight="1" x14ac:dyDescent="0.6">
      <c r="C81" s="121" t="s">
        <v>125</v>
      </c>
      <c r="D81" s="122"/>
    </row>
  </sheetData>
  <mergeCells count="43">
    <mergeCell ref="B47:D47"/>
    <mergeCell ref="C48:D48"/>
    <mergeCell ref="C36:D36"/>
    <mergeCell ref="B38:D38"/>
    <mergeCell ref="C64:D64"/>
    <mergeCell ref="C50:D50"/>
    <mergeCell ref="C51:D51"/>
    <mergeCell ref="B49:D49"/>
    <mergeCell ref="C59:D59"/>
    <mergeCell ref="C52:D52"/>
    <mergeCell ref="C53:D53"/>
    <mergeCell ref="C54:D54"/>
    <mergeCell ref="B58:D58"/>
    <mergeCell ref="B60:D60"/>
    <mergeCell ref="C61:D61"/>
    <mergeCell ref="C62:D62"/>
    <mergeCell ref="C9:D9"/>
    <mergeCell ref="C10:D10"/>
    <mergeCell ref="B12:D12"/>
    <mergeCell ref="B1:D2"/>
    <mergeCell ref="C35:D35"/>
    <mergeCell ref="B15:D16"/>
    <mergeCell ref="B18:D18"/>
    <mergeCell ref="B27:D27"/>
    <mergeCell ref="B29:D29"/>
    <mergeCell ref="B30:D30"/>
    <mergeCell ref="B32:D32"/>
    <mergeCell ref="C33:D33"/>
    <mergeCell ref="C34:D34"/>
    <mergeCell ref="B4:D4"/>
    <mergeCell ref="B5:D6"/>
    <mergeCell ref="B7:D8"/>
    <mergeCell ref="C81:D81"/>
    <mergeCell ref="C63:D63"/>
    <mergeCell ref="B67:D67"/>
    <mergeCell ref="C69:D69"/>
    <mergeCell ref="B71:D71"/>
    <mergeCell ref="C76:D76"/>
    <mergeCell ref="C55:D55"/>
    <mergeCell ref="C56:D56"/>
    <mergeCell ref="C65:D65"/>
    <mergeCell ref="B78:D78"/>
    <mergeCell ref="B79:D79"/>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76A9F-FCD6-4EFA-B119-F80DE0F9FD0C}">
  <dimension ref="B1:J126"/>
  <sheetViews>
    <sheetView showZeros="0" topLeftCell="A4" zoomScaleNormal="100" workbookViewId="0">
      <selection activeCell="B11" sqref="B11:H11"/>
    </sheetView>
  </sheetViews>
  <sheetFormatPr defaultRowHeight="16.899999999999999" x14ac:dyDescent="0.6"/>
  <cols>
    <col min="1" max="1" width="2.125" customWidth="1"/>
    <col min="2" max="2" width="5.25" style="5" customWidth="1"/>
    <col min="3" max="3" width="24" style="10" customWidth="1"/>
    <col min="4" max="4" width="17.125" style="5" customWidth="1"/>
    <col min="5" max="5" width="14" style="13" customWidth="1"/>
    <col min="6" max="6" width="18.625" style="5" customWidth="1"/>
    <col min="7" max="7" width="11.125" style="55" customWidth="1"/>
    <col min="8" max="8" width="12.5" style="3" customWidth="1"/>
    <col min="10" max="10" width="9" style="12"/>
  </cols>
  <sheetData>
    <row r="1" spans="2:10" x14ac:dyDescent="0.6">
      <c r="B1" s="152" t="s">
        <v>103</v>
      </c>
      <c r="C1" s="152"/>
      <c r="D1" s="152"/>
      <c r="E1" s="152"/>
      <c r="F1" s="152"/>
      <c r="G1" s="152"/>
      <c r="H1" s="152"/>
    </row>
    <row r="2" spans="2:10" x14ac:dyDescent="0.6">
      <c r="B2" s="71"/>
      <c r="C2" s="71"/>
      <c r="D2" s="71"/>
      <c r="E2" s="71"/>
      <c r="F2" s="71"/>
      <c r="G2" s="71"/>
      <c r="H2" s="71"/>
    </row>
    <row r="3" spans="2:10" x14ac:dyDescent="0.6">
      <c r="C3" s="21" t="s">
        <v>29</v>
      </c>
      <c r="D3" s="180"/>
      <c r="E3" s="181"/>
      <c r="F3" s="181"/>
      <c r="G3" s="182"/>
      <c r="H3"/>
      <c r="J3"/>
    </row>
    <row r="4" spans="2:10" x14ac:dyDescent="0.6">
      <c r="C4" s="177" t="s">
        <v>30</v>
      </c>
      <c r="D4" s="19"/>
      <c r="E4" s="21" t="s">
        <v>33</v>
      </c>
      <c r="F4" s="21" t="s">
        <v>34</v>
      </c>
      <c r="G4" s="21" t="s">
        <v>35</v>
      </c>
      <c r="H4"/>
      <c r="J4"/>
    </row>
    <row r="5" spans="2:10" x14ac:dyDescent="0.6">
      <c r="C5" s="178"/>
      <c r="D5" s="21" t="s">
        <v>32</v>
      </c>
      <c r="E5" s="19"/>
      <c r="F5" s="19"/>
      <c r="G5" s="19"/>
      <c r="H5"/>
      <c r="J5"/>
    </row>
    <row r="6" spans="2:10" x14ac:dyDescent="0.6">
      <c r="C6" s="179"/>
      <c r="D6" s="21" t="s">
        <v>31</v>
      </c>
      <c r="E6" s="19"/>
      <c r="F6" s="19"/>
      <c r="G6" s="19"/>
      <c r="H6"/>
      <c r="J6"/>
    </row>
    <row r="7" spans="2:10" x14ac:dyDescent="0.6">
      <c r="C7" s="21" t="s">
        <v>36</v>
      </c>
      <c r="D7" s="154"/>
      <c r="E7" s="183"/>
      <c r="F7" s="155"/>
      <c r="G7" s="19" t="s">
        <v>102</v>
      </c>
      <c r="H7"/>
      <c r="J7"/>
    </row>
    <row r="8" spans="2:10" ht="17.25" customHeight="1" x14ac:dyDescent="0.6">
      <c r="C8" s="20" t="s">
        <v>37</v>
      </c>
      <c r="D8" s="198">
        <f>G122</f>
        <v>0</v>
      </c>
      <c r="E8" s="183"/>
      <c r="F8" s="155"/>
      <c r="G8" s="19" t="s">
        <v>55</v>
      </c>
      <c r="H8"/>
      <c r="J8"/>
    </row>
    <row r="9" spans="2:10" ht="17.25" customHeight="1" x14ac:dyDescent="0.6">
      <c r="B9" s="69"/>
      <c r="C9" s="69"/>
      <c r="D9" s="4"/>
      <c r="H9" s="2"/>
    </row>
    <row r="10" spans="2:10" ht="18" customHeight="1" x14ac:dyDescent="0.6">
      <c r="B10" s="23" t="s">
        <v>59</v>
      </c>
      <c r="C10" s="24" t="s">
        <v>0</v>
      </c>
      <c r="D10" s="153" t="s">
        <v>1</v>
      </c>
      <c r="E10" s="153"/>
      <c r="F10" s="153"/>
      <c r="G10" s="153" t="s">
        <v>2</v>
      </c>
      <c r="H10" s="153"/>
    </row>
    <row r="11" spans="2:10" ht="18" customHeight="1" x14ac:dyDescent="0.6">
      <c r="B11" s="158" t="s">
        <v>158</v>
      </c>
      <c r="C11" s="158"/>
      <c r="D11" s="158"/>
      <c r="E11" s="158"/>
      <c r="F11" s="158"/>
      <c r="G11" s="158"/>
      <c r="H11" s="158"/>
    </row>
    <row r="12" spans="2:10" x14ac:dyDescent="0.6">
      <c r="B12" s="162" t="s">
        <v>59</v>
      </c>
      <c r="C12" s="32" t="s">
        <v>40</v>
      </c>
      <c r="D12" s="33" t="s">
        <v>120</v>
      </c>
      <c r="E12" s="34" t="s">
        <v>44</v>
      </c>
      <c r="F12" s="33" t="s">
        <v>48</v>
      </c>
      <c r="G12" s="56" t="s">
        <v>38</v>
      </c>
      <c r="H12" s="29" t="s">
        <v>60</v>
      </c>
    </row>
    <row r="13" spans="2:10" x14ac:dyDescent="0.6">
      <c r="B13" s="162"/>
      <c r="C13" s="35" t="s">
        <v>41</v>
      </c>
      <c r="D13" s="35" t="s">
        <v>55</v>
      </c>
      <c r="E13" s="34" t="s">
        <v>42</v>
      </c>
      <c r="F13" s="35" t="s">
        <v>102</v>
      </c>
      <c r="G13" s="57" t="s">
        <v>39</v>
      </c>
      <c r="H13" s="30" t="s">
        <v>50</v>
      </c>
    </row>
    <row r="14" spans="2:10" x14ac:dyDescent="0.6">
      <c r="B14" s="19">
        <v>1</v>
      </c>
      <c r="C14" s="26"/>
      <c r="D14" s="86"/>
      <c r="E14" s="27"/>
      <c r="F14" s="28"/>
      <c r="G14" s="58">
        <f>ROUND((D14/12)*E14*F14,0)</f>
        <v>0</v>
      </c>
      <c r="H14" s="70" t="str">
        <f>IF(D14&gt;100000,"OVER 100,000","")</f>
        <v/>
      </c>
    </row>
    <row r="15" spans="2:10" x14ac:dyDescent="0.6">
      <c r="B15" s="19">
        <v>2</v>
      </c>
      <c r="C15" s="26"/>
      <c r="D15" s="50"/>
      <c r="E15" s="27"/>
      <c r="F15" s="28"/>
      <c r="G15" s="58">
        <f t="shared" ref="G15:G18" si="0">ROUND((D15/12)*E15*F15,0)</f>
        <v>0</v>
      </c>
      <c r="H15" s="70" t="str">
        <f>IF(D15&gt;100000,"OVER 100,000","")</f>
        <v/>
      </c>
    </row>
    <row r="16" spans="2:10" x14ac:dyDescent="0.6">
      <c r="B16" s="19">
        <v>3</v>
      </c>
      <c r="C16" s="26"/>
      <c r="D16" s="50"/>
      <c r="E16" s="27"/>
      <c r="F16" s="28"/>
      <c r="G16" s="58">
        <f>ROUND((D16/12)*E16*F16,0)</f>
        <v>0</v>
      </c>
      <c r="H16" s="70" t="str">
        <f>IF(D16&gt;100000,"OVER 100,000","")</f>
        <v/>
      </c>
    </row>
    <row r="17" spans="2:9" x14ac:dyDescent="0.6">
      <c r="B17" s="19">
        <v>4</v>
      </c>
      <c r="C17" s="26"/>
      <c r="D17" s="50"/>
      <c r="E17" s="27"/>
      <c r="F17" s="28"/>
      <c r="G17" s="58">
        <f t="shared" si="0"/>
        <v>0</v>
      </c>
      <c r="H17" s="70" t="str">
        <f>IF(D17&gt;100000,"OVER 100,000","")</f>
        <v/>
      </c>
    </row>
    <row r="18" spans="2:9" x14ac:dyDescent="0.6">
      <c r="B18" s="19">
        <v>5</v>
      </c>
      <c r="C18" s="26"/>
      <c r="D18" s="50"/>
      <c r="E18" s="27"/>
      <c r="F18" s="28"/>
      <c r="G18" s="58">
        <f t="shared" si="0"/>
        <v>0</v>
      </c>
      <c r="H18" s="70" t="str">
        <f>IF(D18&gt;100000,"OVER 100,000","")</f>
        <v/>
      </c>
    </row>
    <row r="19" spans="2:9" ht="17.25" customHeight="1" x14ac:dyDescent="0.6">
      <c r="B19" s="167" t="s">
        <v>3</v>
      </c>
      <c r="C19" s="167"/>
      <c r="D19" s="167"/>
      <c r="E19" s="167"/>
      <c r="F19" s="167"/>
      <c r="G19" s="59">
        <f>SUM(G14:G18)</f>
        <v>0</v>
      </c>
      <c r="H19" s="31"/>
    </row>
    <row r="20" spans="2:9" ht="18.75" customHeight="1" x14ac:dyDescent="0.6">
      <c r="B20" s="165" t="s">
        <v>4</v>
      </c>
      <c r="C20" s="165"/>
      <c r="D20" s="165"/>
      <c r="E20" s="165"/>
      <c r="F20" s="165"/>
      <c r="G20" s="165"/>
      <c r="H20" s="165"/>
    </row>
    <row r="21" spans="2:9" x14ac:dyDescent="0.6">
      <c r="B21" s="156" t="s">
        <v>5</v>
      </c>
      <c r="C21" s="156"/>
      <c r="D21" s="156"/>
      <c r="E21" s="156"/>
      <c r="F21" s="156"/>
      <c r="G21" s="60"/>
      <c r="H21" s="25"/>
    </row>
    <row r="22" spans="2:9" ht="17.25" customHeight="1" x14ac:dyDescent="0.6">
      <c r="B22" s="168" t="s">
        <v>6</v>
      </c>
      <c r="C22" s="168"/>
      <c r="D22" s="168"/>
      <c r="E22" s="168"/>
      <c r="F22" s="168"/>
      <c r="G22" s="61" t="s">
        <v>39</v>
      </c>
      <c r="H22" s="37" t="s">
        <v>50</v>
      </c>
    </row>
    <row r="23" spans="2:9" ht="17.25" customHeight="1" x14ac:dyDescent="0.6">
      <c r="B23" s="169" t="s">
        <v>133</v>
      </c>
      <c r="C23" s="169"/>
      <c r="D23" s="169"/>
      <c r="E23" s="169"/>
      <c r="F23" s="169"/>
      <c r="G23" s="52">
        <f>G19*0.25</f>
        <v>0</v>
      </c>
      <c r="H23" s="31"/>
    </row>
    <row r="24" spans="2:9" ht="17.25" customHeight="1" x14ac:dyDescent="0.6">
      <c r="B24" s="159" t="s">
        <v>43</v>
      </c>
      <c r="C24" s="159"/>
      <c r="D24" s="159"/>
      <c r="E24" s="159"/>
      <c r="F24" s="159"/>
      <c r="G24" s="62">
        <f>G19+G23</f>
        <v>0</v>
      </c>
      <c r="H24" s="31"/>
    </row>
    <row r="25" spans="2:9" ht="17.25" customHeight="1" x14ac:dyDescent="0.6">
      <c r="B25" s="160"/>
      <c r="C25" s="160"/>
      <c r="D25" s="160"/>
      <c r="E25" s="160"/>
      <c r="F25" s="160"/>
      <c r="G25" s="160"/>
      <c r="H25" s="160"/>
    </row>
    <row r="26" spans="2:9" ht="18" x14ac:dyDescent="0.6">
      <c r="B26" s="158" t="s">
        <v>157</v>
      </c>
      <c r="C26" s="158"/>
      <c r="D26" s="158"/>
      <c r="E26" s="158"/>
      <c r="F26" s="158"/>
      <c r="G26" s="158"/>
      <c r="H26" s="158"/>
    </row>
    <row r="27" spans="2:9" ht="16.5" customHeight="1" x14ac:dyDescent="0.6">
      <c r="B27" s="166" t="s">
        <v>123</v>
      </c>
      <c r="C27" s="166"/>
      <c r="D27" s="166"/>
      <c r="E27" s="166"/>
      <c r="F27" s="166"/>
      <c r="G27" s="166"/>
      <c r="H27" s="166"/>
      <c r="I27" s="1"/>
    </row>
    <row r="28" spans="2:9" x14ac:dyDescent="0.6">
      <c r="B28" s="162" t="s">
        <v>59</v>
      </c>
      <c r="C28" s="157" t="s">
        <v>119</v>
      </c>
      <c r="D28" s="193" t="s">
        <v>122</v>
      </c>
      <c r="E28" s="34" t="s">
        <v>46</v>
      </c>
      <c r="F28" s="150" t="s">
        <v>47</v>
      </c>
      <c r="G28" s="60" t="s">
        <v>38</v>
      </c>
      <c r="H28" s="25" t="s">
        <v>60</v>
      </c>
      <c r="I28" s="1"/>
    </row>
    <row r="29" spans="2:9" x14ac:dyDescent="0.6">
      <c r="B29" s="162"/>
      <c r="C29" s="156"/>
      <c r="D29" s="151"/>
      <c r="E29" s="38" t="s">
        <v>42</v>
      </c>
      <c r="F29" s="151"/>
      <c r="G29" s="61" t="s">
        <v>39</v>
      </c>
      <c r="H29" s="37" t="s">
        <v>50</v>
      </c>
    </row>
    <row r="30" spans="2:9" x14ac:dyDescent="0.6">
      <c r="B30" s="19">
        <v>1</v>
      </c>
      <c r="C30" s="26"/>
      <c r="D30" s="50"/>
      <c r="E30" s="27"/>
      <c r="F30" s="87"/>
      <c r="G30" s="54">
        <f>ROUND(D30*E30*(F30*($D$7/12)),0)</f>
        <v>0</v>
      </c>
      <c r="H30" s="31"/>
    </row>
    <row r="31" spans="2:9" x14ac:dyDescent="0.6">
      <c r="B31" s="19">
        <v>2</v>
      </c>
      <c r="C31" s="26"/>
      <c r="D31" s="50"/>
      <c r="E31" s="27"/>
      <c r="F31" s="87"/>
      <c r="G31" s="54">
        <f t="shared" ref="G31:G34" si="1">ROUND(D31*E31*(F31*($D$7/12)),0)</f>
        <v>0</v>
      </c>
      <c r="H31" s="31"/>
    </row>
    <row r="32" spans="2:9" x14ac:dyDescent="0.6">
      <c r="B32" s="19">
        <v>3</v>
      </c>
      <c r="C32" s="26"/>
      <c r="D32" s="50"/>
      <c r="E32" s="27"/>
      <c r="F32" s="87"/>
      <c r="G32" s="54">
        <f t="shared" si="1"/>
        <v>0</v>
      </c>
      <c r="H32" s="31"/>
    </row>
    <row r="33" spans="2:8" x14ac:dyDescent="0.6">
      <c r="B33" s="19">
        <v>4</v>
      </c>
      <c r="C33" s="26"/>
      <c r="D33" s="50"/>
      <c r="E33" s="27"/>
      <c r="F33" s="87"/>
      <c r="G33" s="54">
        <f t="shared" si="1"/>
        <v>0</v>
      </c>
      <c r="H33" s="31"/>
    </row>
    <row r="34" spans="2:8" x14ac:dyDescent="0.6">
      <c r="B34" s="19">
        <v>5</v>
      </c>
      <c r="C34" s="26"/>
      <c r="D34" s="50"/>
      <c r="E34" s="27"/>
      <c r="F34" s="87"/>
      <c r="G34" s="54">
        <f t="shared" si="1"/>
        <v>0</v>
      </c>
      <c r="H34" s="31"/>
    </row>
    <row r="35" spans="2:8" x14ac:dyDescent="0.6">
      <c r="B35" s="171" t="s">
        <v>25</v>
      </c>
      <c r="C35" s="171"/>
      <c r="D35" s="171"/>
      <c r="E35" s="171"/>
      <c r="F35" s="171"/>
      <c r="G35" s="50">
        <f>SUM(G30:G34)</f>
        <v>0</v>
      </c>
      <c r="H35" s="31"/>
    </row>
    <row r="36" spans="2:8" ht="18" x14ac:dyDescent="0.6">
      <c r="B36" s="172" t="s">
        <v>52</v>
      </c>
      <c r="C36" s="172"/>
      <c r="D36" s="172"/>
      <c r="E36" s="172"/>
      <c r="F36" s="173"/>
      <c r="G36" s="172"/>
      <c r="H36" s="172"/>
    </row>
    <row r="37" spans="2:8" ht="17.25" customHeight="1" x14ac:dyDescent="0.6">
      <c r="B37" s="162" t="s">
        <v>59</v>
      </c>
      <c r="C37" s="157" t="s">
        <v>136</v>
      </c>
      <c r="D37" s="193" t="s">
        <v>138</v>
      </c>
      <c r="E37" s="34" t="s">
        <v>46</v>
      </c>
      <c r="F37" s="91" t="s">
        <v>139</v>
      </c>
      <c r="G37" s="60" t="s">
        <v>38</v>
      </c>
      <c r="H37" s="25" t="s">
        <v>60</v>
      </c>
    </row>
    <row r="38" spans="2:8" x14ac:dyDescent="0.6">
      <c r="B38" s="162"/>
      <c r="C38" s="156"/>
      <c r="D38" s="151"/>
      <c r="E38" s="38" t="s">
        <v>42</v>
      </c>
      <c r="F38" s="92" t="s">
        <v>140</v>
      </c>
      <c r="G38" s="61" t="s">
        <v>39</v>
      </c>
      <c r="H38" s="37" t="s">
        <v>50</v>
      </c>
    </row>
    <row r="39" spans="2:8" x14ac:dyDescent="0.6">
      <c r="B39" s="19">
        <v>1</v>
      </c>
      <c r="C39" s="26"/>
      <c r="D39" s="50"/>
      <c r="E39" s="27"/>
      <c r="F39" s="27"/>
      <c r="G39" s="54">
        <f>ROUND(E39*F39*$D$7,0)</f>
        <v>0</v>
      </c>
      <c r="H39" s="31"/>
    </row>
    <row r="40" spans="2:8" x14ac:dyDescent="0.6">
      <c r="B40" s="19">
        <v>2</v>
      </c>
      <c r="C40" s="26"/>
      <c r="D40" s="50"/>
      <c r="E40" s="27"/>
      <c r="F40" s="27"/>
      <c r="G40" s="54">
        <f>ROUND(D40*E40,0)</f>
        <v>0</v>
      </c>
      <c r="H40" s="31"/>
    </row>
    <row r="41" spans="2:8" x14ac:dyDescent="0.6">
      <c r="B41" s="19">
        <v>3</v>
      </c>
      <c r="C41" s="26"/>
      <c r="D41" s="50"/>
      <c r="E41" s="27"/>
      <c r="F41" s="27"/>
      <c r="G41" s="54">
        <f t="shared" ref="G41:G43" si="2">ROUND(D41*E41,0)</f>
        <v>0</v>
      </c>
      <c r="H41" s="31"/>
    </row>
    <row r="42" spans="2:8" x14ac:dyDescent="0.6">
      <c r="B42" s="19">
        <v>4</v>
      </c>
      <c r="C42" s="26"/>
      <c r="D42" s="50"/>
      <c r="E42" s="27"/>
      <c r="F42" s="27"/>
      <c r="G42" s="54">
        <f t="shared" si="2"/>
        <v>0</v>
      </c>
      <c r="H42" s="31"/>
    </row>
    <row r="43" spans="2:8" x14ac:dyDescent="0.6">
      <c r="B43" s="39">
        <v>5</v>
      </c>
      <c r="C43" s="40"/>
      <c r="D43" s="51"/>
      <c r="E43" s="41"/>
      <c r="F43" s="41"/>
      <c r="G43" s="54">
        <f t="shared" si="2"/>
        <v>0</v>
      </c>
      <c r="H43" s="31"/>
    </row>
    <row r="44" spans="2:8" ht="17.25" customHeight="1" x14ac:dyDescent="0.6">
      <c r="B44" s="161" t="s">
        <v>26</v>
      </c>
      <c r="C44" s="161"/>
      <c r="D44" s="161"/>
      <c r="E44" s="161"/>
      <c r="F44" s="161"/>
      <c r="G44" s="55">
        <f>SUM(G39:G43)</f>
        <v>0</v>
      </c>
      <c r="H44" s="31"/>
    </row>
    <row r="45" spans="2:8" ht="18" x14ac:dyDescent="0.6">
      <c r="B45" s="159" t="s">
        <v>49</v>
      </c>
      <c r="C45" s="159"/>
      <c r="D45" s="159"/>
      <c r="E45" s="159"/>
      <c r="F45" s="159"/>
      <c r="G45" s="62">
        <f>G35+G44</f>
        <v>0</v>
      </c>
      <c r="H45" s="31"/>
    </row>
    <row r="46" spans="2:8" ht="17.25" customHeight="1" x14ac:dyDescent="0.6">
      <c r="B46" s="160"/>
      <c r="C46" s="160"/>
      <c r="D46" s="160"/>
      <c r="E46" s="160"/>
      <c r="F46" s="160"/>
      <c r="G46" s="160"/>
      <c r="H46" s="160"/>
    </row>
    <row r="47" spans="2:8" ht="18" x14ac:dyDescent="0.6">
      <c r="B47" s="158" t="s">
        <v>8</v>
      </c>
      <c r="C47" s="158"/>
      <c r="D47" s="158"/>
      <c r="E47" s="158"/>
      <c r="F47" s="158"/>
      <c r="G47" s="158"/>
      <c r="H47" s="158"/>
    </row>
    <row r="48" spans="2:8" x14ac:dyDescent="0.6">
      <c r="B48" s="162" t="s">
        <v>59</v>
      </c>
      <c r="C48" s="157" t="s">
        <v>119</v>
      </c>
      <c r="D48" s="150" t="s">
        <v>45</v>
      </c>
      <c r="E48" s="34" t="s">
        <v>46</v>
      </c>
      <c r="F48" s="46"/>
      <c r="G48" s="60" t="s">
        <v>38</v>
      </c>
      <c r="H48" s="25" t="s">
        <v>60</v>
      </c>
    </row>
    <row r="49" spans="2:8" x14ac:dyDescent="0.6">
      <c r="B49" s="162"/>
      <c r="C49" s="156"/>
      <c r="D49" s="151"/>
      <c r="E49" s="38" t="s">
        <v>42</v>
      </c>
      <c r="F49" s="17"/>
      <c r="G49" s="61" t="s">
        <v>39</v>
      </c>
      <c r="H49" s="37" t="s">
        <v>50</v>
      </c>
    </row>
    <row r="50" spans="2:8" x14ac:dyDescent="0.6">
      <c r="B50" s="19">
        <v>1</v>
      </c>
      <c r="C50" s="42"/>
      <c r="D50" s="52"/>
      <c r="E50" s="36"/>
      <c r="F50" s="18"/>
      <c r="G50" s="54">
        <f>ROUND(D50*E50,0)</f>
        <v>0</v>
      </c>
      <c r="H50" s="31"/>
    </row>
    <row r="51" spans="2:8" x14ac:dyDescent="0.6">
      <c r="B51" s="19">
        <v>2</v>
      </c>
      <c r="C51" s="26"/>
      <c r="D51" s="53"/>
      <c r="E51" s="22"/>
      <c r="F51" s="18"/>
      <c r="G51" s="54">
        <f t="shared" ref="G51:G54" si="3">ROUND(D51*E51,0)</f>
        <v>0</v>
      </c>
      <c r="H51" s="31"/>
    </row>
    <row r="52" spans="2:8" x14ac:dyDescent="0.6">
      <c r="B52" s="19">
        <v>3</v>
      </c>
      <c r="C52" s="26"/>
      <c r="D52" s="50"/>
      <c r="E52" s="27"/>
      <c r="F52" s="18"/>
      <c r="G52" s="54">
        <f t="shared" si="3"/>
        <v>0</v>
      </c>
      <c r="H52" s="31"/>
    </row>
    <row r="53" spans="2:8" x14ac:dyDescent="0.6">
      <c r="B53" s="19">
        <v>4</v>
      </c>
      <c r="C53" s="26"/>
      <c r="D53" s="50"/>
      <c r="E53" s="27"/>
      <c r="F53" s="18"/>
      <c r="G53" s="54">
        <f t="shared" si="3"/>
        <v>0</v>
      </c>
      <c r="H53" s="31"/>
    </row>
    <row r="54" spans="2:8" x14ac:dyDescent="0.6">
      <c r="B54" s="39">
        <v>5</v>
      </c>
      <c r="C54" s="40"/>
      <c r="D54" s="51"/>
      <c r="E54" s="41"/>
      <c r="F54" s="18"/>
      <c r="G54" s="54">
        <f t="shared" si="3"/>
        <v>0</v>
      </c>
      <c r="H54" s="31"/>
    </row>
    <row r="55" spans="2:8" ht="18" x14ac:dyDescent="0.6">
      <c r="B55" s="159" t="s">
        <v>10</v>
      </c>
      <c r="C55" s="159"/>
      <c r="D55" s="159"/>
      <c r="E55" s="159"/>
      <c r="F55" s="159"/>
      <c r="G55" s="63">
        <f>SUM(G50:G54)</f>
        <v>0</v>
      </c>
      <c r="H55" s="31"/>
    </row>
    <row r="56" spans="2:8" x14ac:dyDescent="0.6">
      <c r="B56" s="160"/>
      <c r="C56" s="160"/>
      <c r="D56" s="160"/>
      <c r="E56" s="160"/>
      <c r="F56" s="160"/>
      <c r="G56" s="160"/>
      <c r="H56" s="160"/>
    </row>
    <row r="57" spans="2:8" ht="17.25" customHeight="1" x14ac:dyDescent="0.6">
      <c r="B57" s="158" t="s">
        <v>11</v>
      </c>
      <c r="C57" s="158"/>
      <c r="D57" s="158"/>
      <c r="E57" s="158"/>
      <c r="F57" s="158"/>
      <c r="G57" s="158"/>
      <c r="H57" s="158"/>
    </row>
    <row r="58" spans="2:8" ht="18" x14ac:dyDescent="0.6">
      <c r="B58" s="170" t="s">
        <v>53</v>
      </c>
      <c r="C58" s="170"/>
      <c r="D58" s="170"/>
      <c r="E58" s="170"/>
      <c r="F58" s="170"/>
      <c r="G58" s="170"/>
      <c r="H58" s="170"/>
    </row>
    <row r="59" spans="2:8" x14ac:dyDescent="0.6">
      <c r="B59" s="162" t="s">
        <v>59</v>
      </c>
      <c r="C59" s="156" t="s">
        <v>12</v>
      </c>
      <c r="D59" s="33" t="s">
        <v>54</v>
      </c>
      <c r="E59" s="34" t="s">
        <v>56</v>
      </c>
      <c r="F59" s="33" t="s">
        <v>58</v>
      </c>
      <c r="G59" s="60" t="s">
        <v>38</v>
      </c>
      <c r="H59" s="25" t="s">
        <v>60</v>
      </c>
    </row>
    <row r="60" spans="2:8" x14ac:dyDescent="0.6">
      <c r="B60" s="162"/>
      <c r="C60" s="156"/>
      <c r="D60" s="35" t="s">
        <v>55</v>
      </c>
      <c r="E60" s="45" t="s">
        <v>57</v>
      </c>
      <c r="F60" s="35" t="s">
        <v>57</v>
      </c>
      <c r="G60" s="61" t="s">
        <v>39</v>
      </c>
      <c r="H60" s="37" t="s">
        <v>50</v>
      </c>
    </row>
    <row r="61" spans="2:8" ht="17.25" customHeight="1" x14ac:dyDescent="0.6">
      <c r="B61" s="19">
        <v>1</v>
      </c>
      <c r="C61" s="26"/>
      <c r="D61" s="50"/>
      <c r="E61" s="43"/>
      <c r="F61" s="20"/>
      <c r="G61" s="54">
        <f>ROUND(D61*E61*F61,0)</f>
        <v>0</v>
      </c>
      <c r="H61" s="31" t="str">
        <f>IF(D61&gt;5000,"OVER 5,000","")</f>
        <v/>
      </c>
    </row>
    <row r="62" spans="2:8" ht="17.25" customHeight="1" x14ac:dyDescent="0.6">
      <c r="B62" s="19">
        <v>2</v>
      </c>
      <c r="C62" s="26"/>
      <c r="D62" s="50"/>
      <c r="E62" s="43"/>
      <c r="F62" s="20"/>
      <c r="G62" s="54">
        <f t="shared" ref="G62:G65" si="4">ROUND(D62*E62*F62,0)</f>
        <v>0</v>
      </c>
      <c r="H62" s="31" t="str">
        <f>IF(D62&gt;5000,"OVER 5,000","")</f>
        <v/>
      </c>
    </row>
    <row r="63" spans="2:8" x14ac:dyDescent="0.6">
      <c r="B63" s="19">
        <v>3</v>
      </c>
      <c r="C63" s="26"/>
      <c r="D63" s="50"/>
      <c r="E63" s="44"/>
      <c r="F63" s="19"/>
      <c r="G63" s="54">
        <f t="shared" si="4"/>
        <v>0</v>
      </c>
      <c r="H63" s="31" t="str">
        <f t="shared" ref="H63:H65" si="5">IF(D63&gt;5000,"OVER 5,000","")</f>
        <v/>
      </c>
    </row>
    <row r="64" spans="2:8" x14ac:dyDescent="0.6">
      <c r="B64" s="19">
        <v>4</v>
      </c>
      <c r="C64" s="26"/>
      <c r="D64" s="50"/>
      <c r="E64" s="44"/>
      <c r="F64" s="19"/>
      <c r="G64" s="54">
        <f t="shared" si="4"/>
        <v>0</v>
      </c>
      <c r="H64" s="31" t="str">
        <f t="shared" si="5"/>
        <v/>
      </c>
    </row>
    <row r="65" spans="2:8" x14ac:dyDescent="0.6">
      <c r="B65" s="19">
        <v>5</v>
      </c>
      <c r="C65" s="26"/>
      <c r="D65" s="50"/>
      <c r="E65" s="44"/>
      <c r="F65" s="19"/>
      <c r="G65" s="54">
        <f t="shared" si="4"/>
        <v>0</v>
      </c>
      <c r="H65" s="31" t="str">
        <f t="shared" si="5"/>
        <v/>
      </c>
    </row>
    <row r="66" spans="2:8" x14ac:dyDescent="0.6">
      <c r="B66" s="171" t="s">
        <v>27</v>
      </c>
      <c r="C66" s="171"/>
      <c r="D66" s="171"/>
      <c r="E66" s="171"/>
      <c r="F66" s="171"/>
      <c r="G66" s="50">
        <f>SUM(G61:G65)</f>
        <v>0</v>
      </c>
      <c r="H66" s="31"/>
    </row>
    <row r="67" spans="2:8" ht="17.25" customHeight="1" x14ac:dyDescent="0.6">
      <c r="B67" s="170" t="s">
        <v>61</v>
      </c>
      <c r="C67" s="170"/>
      <c r="D67" s="170"/>
      <c r="E67" s="170"/>
      <c r="F67" s="170"/>
      <c r="G67" s="170"/>
      <c r="H67" s="170"/>
    </row>
    <row r="68" spans="2:8" x14ac:dyDescent="0.6">
      <c r="B68" s="162" t="s">
        <v>59</v>
      </c>
      <c r="C68" s="156" t="s">
        <v>12</v>
      </c>
      <c r="D68" s="33" t="s">
        <v>54</v>
      </c>
      <c r="E68" s="34" t="s">
        <v>56</v>
      </c>
      <c r="F68" s="33" t="s">
        <v>58</v>
      </c>
      <c r="G68" s="60" t="s">
        <v>38</v>
      </c>
      <c r="H68" s="25" t="s">
        <v>60</v>
      </c>
    </row>
    <row r="69" spans="2:8" x14ac:dyDescent="0.6">
      <c r="B69" s="162"/>
      <c r="C69" s="156"/>
      <c r="D69" s="35" t="s">
        <v>55</v>
      </c>
      <c r="E69" s="45" t="s">
        <v>57</v>
      </c>
      <c r="F69" s="35" t="s">
        <v>57</v>
      </c>
      <c r="G69" s="61" t="s">
        <v>39</v>
      </c>
      <c r="H69" s="37" t="s">
        <v>50</v>
      </c>
    </row>
    <row r="70" spans="2:8" ht="17.25" customHeight="1" x14ac:dyDescent="0.6">
      <c r="B70" s="19">
        <v>1</v>
      </c>
      <c r="C70" s="42"/>
      <c r="D70" s="53"/>
      <c r="E70" s="43"/>
      <c r="F70" s="20"/>
      <c r="G70" s="54">
        <f>ROUND(D70*E70*F70,0)</f>
        <v>0</v>
      </c>
      <c r="H70" s="31"/>
    </row>
    <row r="71" spans="2:8" x14ac:dyDescent="0.6">
      <c r="B71" s="19">
        <v>2</v>
      </c>
      <c r="C71" s="26"/>
      <c r="D71" s="50"/>
      <c r="E71" s="44"/>
      <c r="F71" s="19"/>
      <c r="G71" s="54">
        <f t="shared" ref="G71:G74" si="6">ROUND(D71*E71*F71,0)</f>
        <v>0</v>
      </c>
      <c r="H71" s="31"/>
    </row>
    <row r="72" spans="2:8" x14ac:dyDescent="0.6">
      <c r="B72" s="19">
        <v>3</v>
      </c>
      <c r="C72" s="26"/>
      <c r="D72" s="50"/>
      <c r="E72" s="44"/>
      <c r="F72" s="19"/>
      <c r="G72" s="54">
        <f t="shared" si="6"/>
        <v>0</v>
      </c>
      <c r="H72" s="31"/>
    </row>
    <row r="73" spans="2:8" x14ac:dyDescent="0.6">
      <c r="B73" s="19">
        <v>4</v>
      </c>
      <c r="C73" s="26"/>
      <c r="D73" s="50"/>
      <c r="E73" s="44"/>
      <c r="F73" s="19"/>
      <c r="G73" s="54">
        <f t="shared" si="6"/>
        <v>0</v>
      </c>
      <c r="H73" s="31"/>
    </row>
    <row r="74" spans="2:8" x14ac:dyDescent="0.6">
      <c r="B74" s="19">
        <v>5</v>
      </c>
      <c r="C74" s="26"/>
      <c r="D74" s="50"/>
      <c r="E74" s="44"/>
      <c r="F74" s="19"/>
      <c r="G74" s="54">
        <f t="shared" si="6"/>
        <v>0</v>
      </c>
      <c r="H74" s="31"/>
    </row>
    <row r="75" spans="2:8" ht="17.25" customHeight="1" x14ac:dyDescent="0.6">
      <c r="B75" s="190" t="s">
        <v>28</v>
      </c>
      <c r="C75" s="191"/>
      <c r="D75" s="191"/>
      <c r="E75" s="191"/>
      <c r="F75" s="192"/>
      <c r="G75" s="50">
        <f>SUM(G70:G74)</f>
        <v>0</v>
      </c>
      <c r="H75" s="31"/>
    </row>
    <row r="76" spans="2:8" ht="18" x14ac:dyDescent="0.6">
      <c r="B76" s="159" t="s">
        <v>62</v>
      </c>
      <c r="C76" s="159"/>
      <c r="D76" s="159"/>
      <c r="E76" s="159"/>
      <c r="F76" s="159"/>
      <c r="G76" s="62">
        <f>G66+G75</f>
        <v>0</v>
      </c>
      <c r="H76" s="31"/>
    </row>
    <row r="77" spans="2:8" ht="17.25" customHeight="1" x14ac:dyDescent="0.6">
      <c r="B77" s="160"/>
      <c r="C77" s="160"/>
      <c r="D77" s="160"/>
      <c r="E77" s="160"/>
      <c r="F77" s="160"/>
      <c r="G77" s="160"/>
      <c r="H77" s="160"/>
    </row>
    <row r="78" spans="2:8" ht="18" x14ac:dyDescent="0.6">
      <c r="B78" s="158" t="s">
        <v>63</v>
      </c>
      <c r="C78" s="158"/>
      <c r="D78" s="158"/>
      <c r="E78" s="158"/>
      <c r="F78" s="158"/>
      <c r="G78" s="158"/>
      <c r="H78" s="158"/>
    </row>
    <row r="79" spans="2:8" x14ac:dyDescent="0.6">
      <c r="B79" s="162" t="s">
        <v>59</v>
      </c>
      <c r="C79" s="156" t="s">
        <v>14</v>
      </c>
      <c r="D79" s="156" t="s">
        <v>13</v>
      </c>
      <c r="E79" s="156"/>
      <c r="F79" s="48"/>
      <c r="G79" s="60" t="s">
        <v>38</v>
      </c>
      <c r="H79" s="25" t="s">
        <v>60</v>
      </c>
    </row>
    <row r="80" spans="2:8" x14ac:dyDescent="0.6">
      <c r="B80" s="162"/>
      <c r="C80" s="156"/>
      <c r="D80" s="156"/>
      <c r="E80" s="156"/>
      <c r="F80" s="18"/>
      <c r="G80" s="61" t="s">
        <v>39</v>
      </c>
      <c r="H80" s="37" t="s">
        <v>50</v>
      </c>
    </row>
    <row r="81" spans="2:8" ht="17.25" customHeight="1" x14ac:dyDescent="0.6">
      <c r="B81" s="19">
        <v>1</v>
      </c>
      <c r="C81" s="26"/>
      <c r="D81" s="163"/>
      <c r="E81" s="163"/>
      <c r="F81" s="18"/>
      <c r="G81" s="54"/>
      <c r="H81" s="31"/>
    </row>
    <row r="82" spans="2:8" x14ac:dyDescent="0.6">
      <c r="B82" s="19">
        <v>2</v>
      </c>
      <c r="C82" s="26"/>
      <c r="D82" s="163"/>
      <c r="E82" s="163"/>
      <c r="F82" s="18"/>
      <c r="G82" s="54"/>
      <c r="H82" s="31"/>
    </row>
    <row r="83" spans="2:8" x14ac:dyDescent="0.6">
      <c r="B83" s="19">
        <v>3</v>
      </c>
      <c r="C83" s="26"/>
      <c r="D83" s="163"/>
      <c r="E83" s="163"/>
      <c r="F83" s="18"/>
      <c r="G83" s="54"/>
      <c r="H83" s="31"/>
    </row>
    <row r="84" spans="2:8" x14ac:dyDescent="0.6">
      <c r="B84" s="39">
        <v>4</v>
      </c>
      <c r="C84" s="40"/>
      <c r="D84" s="164"/>
      <c r="E84" s="164"/>
      <c r="F84" s="18"/>
      <c r="G84" s="64"/>
      <c r="H84" s="46"/>
    </row>
    <row r="85" spans="2:8" ht="17.25" customHeight="1" x14ac:dyDescent="0.6">
      <c r="B85" s="159" t="s">
        <v>15</v>
      </c>
      <c r="C85" s="159"/>
      <c r="D85" s="159"/>
      <c r="E85" s="159"/>
      <c r="F85" s="159"/>
      <c r="G85" s="65">
        <f>SUM(G81:G84)</f>
        <v>0</v>
      </c>
      <c r="H85" s="47" t="str">
        <f>IF(G85&gt;$G$122*20%, "OVER 20%", "")</f>
        <v/>
      </c>
    </row>
    <row r="86" spans="2:8" ht="17.25" customHeight="1" x14ac:dyDescent="0.6">
      <c r="B86" s="160"/>
      <c r="C86" s="160"/>
      <c r="D86" s="160"/>
      <c r="E86" s="160"/>
      <c r="F86" s="160"/>
      <c r="G86" s="160"/>
      <c r="H86" s="160"/>
    </row>
    <row r="87" spans="2:8" ht="18" x14ac:dyDescent="0.6">
      <c r="B87" s="158" t="s">
        <v>16</v>
      </c>
      <c r="C87" s="158"/>
      <c r="D87" s="158"/>
      <c r="E87" s="158"/>
      <c r="F87" s="158"/>
      <c r="G87" s="158"/>
      <c r="H87" s="158"/>
    </row>
    <row r="88" spans="2:8" x14ac:dyDescent="0.6">
      <c r="B88" s="162" t="s">
        <v>59</v>
      </c>
      <c r="C88" s="156" t="s">
        <v>18</v>
      </c>
      <c r="D88" s="156" t="s">
        <v>13</v>
      </c>
      <c r="E88" s="34" t="s">
        <v>17</v>
      </c>
      <c r="F88" s="33" t="s">
        <v>65</v>
      </c>
      <c r="G88" s="60" t="s">
        <v>38</v>
      </c>
      <c r="H88" s="25" t="s">
        <v>60</v>
      </c>
    </row>
    <row r="89" spans="2:8" ht="17.25" customHeight="1" x14ac:dyDescent="0.6">
      <c r="B89" s="162"/>
      <c r="C89" s="156"/>
      <c r="D89" s="156"/>
      <c r="E89" s="45" t="s">
        <v>64</v>
      </c>
      <c r="F89" s="35" t="s">
        <v>66</v>
      </c>
      <c r="G89" s="61" t="s">
        <v>39</v>
      </c>
      <c r="H89" s="37" t="s">
        <v>50</v>
      </c>
    </row>
    <row r="90" spans="2:8" x14ac:dyDescent="0.6">
      <c r="B90" s="19">
        <v>1</v>
      </c>
      <c r="C90" s="26"/>
      <c r="D90" s="19"/>
      <c r="E90" s="50"/>
      <c r="F90" s="19"/>
      <c r="G90" s="54">
        <f>ROUND(E90*F90,0)</f>
        <v>0</v>
      </c>
      <c r="H90" s="31"/>
    </row>
    <row r="91" spans="2:8" x14ac:dyDescent="0.6">
      <c r="B91" s="19">
        <v>2</v>
      </c>
      <c r="C91" s="26"/>
      <c r="D91" s="19"/>
      <c r="E91" s="50"/>
      <c r="F91" s="19"/>
      <c r="G91" s="54">
        <f t="shared" ref="G91:G92" si="7">ROUND(E91*F91,0)</f>
        <v>0</v>
      </c>
      <c r="H91" s="31"/>
    </row>
    <row r="92" spans="2:8" x14ac:dyDescent="0.6">
      <c r="B92" s="19">
        <v>3</v>
      </c>
      <c r="C92" s="26"/>
      <c r="D92" s="19"/>
      <c r="E92" s="50"/>
      <c r="F92" s="19"/>
      <c r="G92" s="54">
        <f t="shared" si="7"/>
        <v>0</v>
      </c>
      <c r="H92" s="31"/>
    </row>
    <row r="93" spans="2:8" ht="17.25" customHeight="1" x14ac:dyDescent="0.6">
      <c r="B93" s="159" t="s">
        <v>19</v>
      </c>
      <c r="C93" s="159"/>
      <c r="D93" s="159"/>
      <c r="E93" s="159"/>
      <c r="F93" s="159"/>
      <c r="G93" s="65">
        <f>SUM(G90:G92)</f>
        <v>0</v>
      </c>
      <c r="H93" s="49" t="str">
        <f>IF(G93&gt;$G$122*20%, "OVER 20%", "")</f>
        <v/>
      </c>
    </row>
    <row r="94" spans="2:8" x14ac:dyDescent="0.6">
      <c r="B94" s="160"/>
      <c r="C94" s="160"/>
      <c r="D94" s="160"/>
      <c r="E94" s="160"/>
      <c r="F94" s="160"/>
      <c r="G94" s="160"/>
      <c r="H94" s="160"/>
    </row>
    <row r="95" spans="2:8" ht="18" x14ac:dyDescent="0.6">
      <c r="B95" s="158" t="s">
        <v>20</v>
      </c>
      <c r="C95" s="158"/>
      <c r="D95" s="158"/>
      <c r="E95" s="158"/>
      <c r="F95" s="158"/>
      <c r="G95" s="158"/>
      <c r="H95" s="158"/>
    </row>
    <row r="96" spans="2:8" x14ac:dyDescent="0.6">
      <c r="B96" s="162" t="s">
        <v>59</v>
      </c>
      <c r="C96" s="156" t="s">
        <v>9</v>
      </c>
      <c r="D96" s="156" t="s">
        <v>21</v>
      </c>
      <c r="E96" s="156"/>
      <c r="F96" s="48"/>
      <c r="G96" s="60" t="s">
        <v>38</v>
      </c>
      <c r="H96" s="25" t="s">
        <v>60</v>
      </c>
    </row>
    <row r="97" spans="2:8" ht="17.25" customHeight="1" x14ac:dyDescent="0.6">
      <c r="B97" s="162"/>
      <c r="C97" s="156"/>
      <c r="D97" s="156"/>
      <c r="E97" s="156"/>
      <c r="F97" s="18"/>
      <c r="G97" s="61" t="s">
        <v>39</v>
      </c>
      <c r="H97" s="37" t="s">
        <v>50</v>
      </c>
    </row>
    <row r="98" spans="2:8" x14ac:dyDescent="0.6">
      <c r="B98" s="19">
        <v>1</v>
      </c>
      <c r="C98" s="26"/>
      <c r="D98" s="154"/>
      <c r="E98" s="155"/>
      <c r="F98" s="18"/>
      <c r="G98" s="54"/>
      <c r="H98" s="31"/>
    </row>
    <row r="99" spans="2:8" x14ac:dyDescent="0.6">
      <c r="B99" s="19">
        <v>2</v>
      </c>
      <c r="C99" s="26"/>
      <c r="D99" s="154"/>
      <c r="E99" s="155"/>
      <c r="F99" s="18"/>
      <c r="G99" s="54"/>
      <c r="H99" s="31"/>
    </row>
    <row r="100" spans="2:8" x14ac:dyDescent="0.6">
      <c r="B100" s="39">
        <v>3</v>
      </c>
      <c r="C100" s="40"/>
      <c r="D100" s="175"/>
      <c r="E100" s="176"/>
      <c r="F100" s="18"/>
      <c r="G100" s="64"/>
      <c r="H100" s="46"/>
    </row>
    <row r="101" spans="2:8" ht="17.25" customHeight="1" x14ac:dyDescent="0.6">
      <c r="B101" s="159" t="s">
        <v>22</v>
      </c>
      <c r="C101" s="159"/>
      <c r="D101" s="159"/>
      <c r="E101" s="159"/>
      <c r="F101" s="159"/>
      <c r="G101" s="65">
        <f>SUM(G98:G100)</f>
        <v>0</v>
      </c>
      <c r="H101" s="31"/>
    </row>
    <row r="102" spans="2:8" x14ac:dyDescent="0.6">
      <c r="B102" s="160"/>
      <c r="C102" s="160"/>
      <c r="D102" s="160"/>
      <c r="E102" s="160"/>
      <c r="F102" s="160"/>
      <c r="G102" s="160"/>
      <c r="H102" s="160"/>
    </row>
    <row r="103" spans="2:8" ht="17.25" customHeight="1" x14ac:dyDescent="0.6">
      <c r="B103" s="158" t="s">
        <v>105</v>
      </c>
      <c r="C103" s="158"/>
      <c r="D103" s="158"/>
      <c r="E103" s="158"/>
      <c r="F103" s="158"/>
      <c r="G103" s="158"/>
      <c r="H103" s="158"/>
    </row>
    <row r="104" spans="2:8" ht="18" x14ac:dyDescent="0.6">
      <c r="B104" s="170" t="s">
        <v>106</v>
      </c>
      <c r="C104" s="170"/>
      <c r="D104" s="170"/>
      <c r="E104" s="170"/>
      <c r="F104" s="170"/>
      <c r="G104" s="170"/>
      <c r="H104" s="170"/>
    </row>
    <row r="105" spans="2:8" x14ac:dyDescent="0.6">
      <c r="B105" s="162" t="s">
        <v>59</v>
      </c>
      <c r="C105" s="156" t="s">
        <v>12</v>
      </c>
      <c r="D105" s="33" t="s">
        <v>54</v>
      </c>
      <c r="E105" s="34" t="s">
        <v>56</v>
      </c>
      <c r="F105" s="33" t="s">
        <v>58</v>
      </c>
      <c r="G105" s="60" t="s">
        <v>38</v>
      </c>
      <c r="H105" s="25" t="s">
        <v>60</v>
      </c>
    </row>
    <row r="106" spans="2:8" x14ac:dyDescent="0.6">
      <c r="B106" s="162"/>
      <c r="C106" s="156"/>
      <c r="D106" s="35" t="s">
        <v>55</v>
      </c>
      <c r="E106" s="45" t="s">
        <v>57</v>
      </c>
      <c r="F106" s="35" t="s">
        <v>57</v>
      </c>
      <c r="G106" s="61" t="s">
        <v>39</v>
      </c>
      <c r="H106" s="37" t="s">
        <v>50</v>
      </c>
    </row>
    <row r="107" spans="2:8" ht="17.25" customHeight="1" x14ac:dyDescent="0.6">
      <c r="B107" s="19">
        <v>1</v>
      </c>
      <c r="C107" s="26"/>
      <c r="D107" s="50"/>
      <c r="E107" s="43"/>
      <c r="F107" s="20"/>
      <c r="G107" s="54">
        <f>ROUND(D107*E107*F107,0)</f>
        <v>0</v>
      </c>
      <c r="H107" s="31" t="str">
        <f>IF(D107&gt;3500,"OVER 3,500","")</f>
        <v/>
      </c>
    </row>
    <row r="108" spans="2:8" ht="17.25" customHeight="1" x14ac:dyDescent="0.6">
      <c r="B108" s="19">
        <v>2</v>
      </c>
      <c r="C108" s="26"/>
      <c r="D108" s="50"/>
      <c r="E108" s="43"/>
      <c r="F108" s="20"/>
      <c r="G108" s="54">
        <f t="shared" ref="G108:G109" si="8">ROUND(D108*E108*F108,0)</f>
        <v>0</v>
      </c>
      <c r="H108" s="31" t="str">
        <f t="shared" ref="H108:H109" si="9">IF(D108&gt;3500,"OVER 3,500","")</f>
        <v/>
      </c>
    </row>
    <row r="109" spans="2:8" x14ac:dyDescent="0.6">
      <c r="B109" s="19">
        <v>3</v>
      </c>
      <c r="C109" s="26"/>
      <c r="D109" s="50"/>
      <c r="E109" s="44"/>
      <c r="F109" s="19"/>
      <c r="G109" s="54">
        <f t="shared" si="8"/>
        <v>0</v>
      </c>
      <c r="H109" s="31" t="str">
        <f t="shared" si="9"/>
        <v/>
      </c>
    </row>
    <row r="110" spans="2:8" x14ac:dyDescent="0.6">
      <c r="B110" s="171" t="s">
        <v>107</v>
      </c>
      <c r="C110" s="171"/>
      <c r="D110" s="171"/>
      <c r="E110" s="171"/>
      <c r="F110" s="171"/>
      <c r="G110" s="50">
        <f>SUM(G107:G109)</f>
        <v>0</v>
      </c>
      <c r="H110" s="31"/>
    </row>
    <row r="111" spans="2:8" ht="17.25" customHeight="1" x14ac:dyDescent="0.6">
      <c r="B111" s="170" t="s">
        <v>108</v>
      </c>
      <c r="C111" s="170"/>
      <c r="D111" s="170"/>
      <c r="E111" s="170"/>
      <c r="F111" s="170"/>
      <c r="G111" s="170"/>
      <c r="H111" s="170"/>
    </row>
    <row r="112" spans="2:8" x14ac:dyDescent="0.6">
      <c r="B112" s="162" t="s">
        <v>59</v>
      </c>
      <c r="C112" s="157" t="s">
        <v>119</v>
      </c>
      <c r="D112" s="194" t="s">
        <v>45</v>
      </c>
      <c r="E112" s="195"/>
      <c r="F112" s="46"/>
      <c r="G112" s="60" t="s">
        <v>38</v>
      </c>
      <c r="H112" s="25" t="s">
        <v>60</v>
      </c>
    </row>
    <row r="113" spans="2:8" x14ac:dyDescent="0.6">
      <c r="B113" s="162"/>
      <c r="C113" s="156"/>
      <c r="D113" s="196"/>
      <c r="E113" s="197"/>
      <c r="F113" s="17"/>
      <c r="G113" s="61" t="s">
        <v>39</v>
      </c>
      <c r="H113" s="37" t="s">
        <v>50</v>
      </c>
    </row>
    <row r="114" spans="2:8" x14ac:dyDescent="0.6">
      <c r="B114" s="19">
        <v>1</v>
      </c>
      <c r="C114" s="42"/>
      <c r="D114" s="184"/>
      <c r="E114" s="185"/>
      <c r="F114" s="18"/>
      <c r="G114" s="54"/>
      <c r="H114" s="31"/>
    </row>
    <row r="115" spans="2:8" x14ac:dyDescent="0.6">
      <c r="B115" s="19">
        <v>2</v>
      </c>
      <c r="C115" s="26"/>
      <c r="D115" s="186"/>
      <c r="E115" s="187"/>
      <c r="F115" s="18"/>
      <c r="G115" s="54"/>
      <c r="H115" s="31"/>
    </row>
    <row r="116" spans="2:8" x14ac:dyDescent="0.6">
      <c r="B116" s="19">
        <v>3</v>
      </c>
      <c r="C116" s="26"/>
      <c r="D116" s="188"/>
      <c r="E116" s="189"/>
      <c r="F116" s="18"/>
      <c r="G116" s="54"/>
      <c r="H116" s="31"/>
    </row>
    <row r="117" spans="2:8" ht="17.25" customHeight="1" x14ac:dyDescent="0.6">
      <c r="B117" s="190" t="s">
        <v>109</v>
      </c>
      <c r="C117" s="191"/>
      <c r="D117" s="191"/>
      <c r="E117" s="191"/>
      <c r="F117" s="192"/>
      <c r="G117" s="50">
        <f>SUM(G114:G116)</f>
        <v>0</v>
      </c>
      <c r="H117" s="31"/>
    </row>
    <row r="118" spans="2:8" ht="18" x14ac:dyDescent="0.6">
      <c r="B118" s="159" t="s">
        <v>110</v>
      </c>
      <c r="C118" s="159"/>
      <c r="D118" s="159"/>
      <c r="E118" s="159"/>
      <c r="F118" s="159"/>
      <c r="G118" s="62">
        <f>G110+G117</f>
        <v>0</v>
      </c>
      <c r="H118" s="31"/>
    </row>
    <row r="119" spans="2:8" x14ac:dyDescent="0.6">
      <c r="B119" s="160"/>
      <c r="C119" s="160"/>
      <c r="D119" s="160"/>
      <c r="E119" s="160"/>
      <c r="F119" s="160"/>
      <c r="G119" s="160"/>
      <c r="H119" s="160"/>
    </row>
    <row r="120" spans="2:8" ht="17.25" customHeight="1" x14ac:dyDescent="0.6">
      <c r="B120" s="174" t="s">
        <v>23</v>
      </c>
      <c r="C120" s="174"/>
      <c r="D120" s="174"/>
      <c r="E120" s="174"/>
      <c r="F120" s="174"/>
      <c r="G120" s="66">
        <f>G101+G93+G85+G76+G55+G45+G24+G118</f>
        <v>0</v>
      </c>
      <c r="H120" s="31"/>
    </row>
    <row r="121" spans="2:8" ht="18" x14ac:dyDescent="0.6">
      <c r="B121" s="174" t="s">
        <v>67</v>
      </c>
      <c r="C121" s="174"/>
      <c r="D121" s="174"/>
      <c r="E121" s="174"/>
      <c r="F121" s="174"/>
      <c r="G121" s="52">
        <f>ROUND(G120*5%,0)</f>
        <v>0</v>
      </c>
      <c r="H121" s="31"/>
    </row>
    <row r="122" spans="2:8" ht="16.5" customHeight="1" x14ac:dyDescent="0.6">
      <c r="B122" s="174" t="s">
        <v>24</v>
      </c>
      <c r="C122" s="174"/>
      <c r="D122" s="174"/>
      <c r="E122" s="174"/>
      <c r="F122" s="174"/>
      <c r="G122" s="67">
        <f>G120+G121</f>
        <v>0</v>
      </c>
      <c r="H122" s="31"/>
    </row>
    <row r="123" spans="2:8" ht="17.25" customHeight="1" x14ac:dyDescent="0.6">
      <c r="D123" s="4"/>
      <c r="E123" s="14"/>
      <c r="F123" s="4"/>
      <c r="G123" s="59"/>
      <c r="H123" s="6"/>
    </row>
    <row r="124" spans="2:8" x14ac:dyDescent="0.6">
      <c r="C124" s="9"/>
      <c r="D124" s="7"/>
      <c r="E124" s="15"/>
      <c r="F124" s="7"/>
      <c r="G124" s="68"/>
      <c r="H124" s="2"/>
    </row>
    <row r="125" spans="2:8" ht="17.25" customHeight="1" x14ac:dyDescent="0.6">
      <c r="D125" s="4"/>
      <c r="E125" s="14"/>
      <c r="F125" s="4"/>
      <c r="G125" s="59"/>
      <c r="H125" s="7"/>
    </row>
    <row r="126" spans="2:8" x14ac:dyDescent="0.6">
      <c r="C126" s="11"/>
      <c r="D126" s="8"/>
      <c r="E126" s="16"/>
      <c r="F126" s="8"/>
      <c r="G126" s="59"/>
      <c r="H126" s="6"/>
    </row>
  </sheetData>
  <mergeCells count="90">
    <mergeCell ref="D28:D29"/>
    <mergeCell ref="D37:D38"/>
    <mergeCell ref="D48:D49"/>
    <mergeCell ref="D112:E113"/>
    <mergeCell ref="D8:F8"/>
    <mergeCell ref="B102:H102"/>
    <mergeCell ref="B56:H56"/>
    <mergeCell ref="B66:F66"/>
    <mergeCell ref="B75:F75"/>
    <mergeCell ref="C68:C69"/>
    <mergeCell ref="B68:B69"/>
    <mergeCell ref="B67:H67"/>
    <mergeCell ref="B93:F93"/>
    <mergeCell ref="D81:E81"/>
    <mergeCell ref="B94:H94"/>
    <mergeCell ref="B95:H95"/>
    <mergeCell ref="C4:C6"/>
    <mergeCell ref="D3:G3"/>
    <mergeCell ref="D7:F7"/>
    <mergeCell ref="B118:F118"/>
    <mergeCell ref="D114:E114"/>
    <mergeCell ref="D115:E115"/>
    <mergeCell ref="D116:E116"/>
    <mergeCell ref="B110:F110"/>
    <mergeCell ref="B111:H111"/>
    <mergeCell ref="B112:B113"/>
    <mergeCell ref="C112:C113"/>
    <mergeCell ref="B117:F117"/>
    <mergeCell ref="B103:H103"/>
    <mergeCell ref="B104:H104"/>
    <mergeCell ref="B105:B106"/>
    <mergeCell ref="C105:C106"/>
    <mergeCell ref="B122:F122"/>
    <mergeCell ref="B121:F121"/>
    <mergeCell ref="B120:F120"/>
    <mergeCell ref="B119:H119"/>
    <mergeCell ref="C96:C97"/>
    <mergeCell ref="D96:E97"/>
    <mergeCell ref="B96:B97"/>
    <mergeCell ref="B101:F101"/>
    <mergeCell ref="D98:E98"/>
    <mergeCell ref="D100:E100"/>
    <mergeCell ref="B55:F55"/>
    <mergeCell ref="B57:H57"/>
    <mergeCell ref="B58:H58"/>
    <mergeCell ref="B59:B60"/>
    <mergeCell ref="B35:F35"/>
    <mergeCell ref="B36:H36"/>
    <mergeCell ref="B11:H11"/>
    <mergeCell ref="B20:H20"/>
    <mergeCell ref="B24:F24"/>
    <mergeCell ref="B26:H26"/>
    <mergeCell ref="B27:H27"/>
    <mergeCell ref="B25:H25"/>
    <mergeCell ref="B19:F19"/>
    <mergeCell ref="B21:F21"/>
    <mergeCell ref="B22:F22"/>
    <mergeCell ref="B23:F23"/>
    <mergeCell ref="B12:B13"/>
    <mergeCell ref="D88:D89"/>
    <mergeCell ref="B88:B89"/>
    <mergeCell ref="B87:H87"/>
    <mergeCell ref="C88:C89"/>
    <mergeCell ref="B77:H77"/>
    <mergeCell ref="B86:H86"/>
    <mergeCell ref="D84:E84"/>
    <mergeCell ref="B85:F85"/>
    <mergeCell ref="B78:H78"/>
    <mergeCell ref="D83:E83"/>
    <mergeCell ref="B76:F76"/>
    <mergeCell ref="B79:B80"/>
    <mergeCell ref="C79:C80"/>
    <mergeCell ref="D79:E80"/>
    <mergeCell ref="D82:E82"/>
    <mergeCell ref="F28:F29"/>
    <mergeCell ref="B1:H1"/>
    <mergeCell ref="D10:F10"/>
    <mergeCell ref="G10:H10"/>
    <mergeCell ref="D99:E99"/>
    <mergeCell ref="C59:C60"/>
    <mergeCell ref="C48:C49"/>
    <mergeCell ref="B47:H47"/>
    <mergeCell ref="B45:F45"/>
    <mergeCell ref="B46:H46"/>
    <mergeCell ref="B44:F44"/>
    <mergeCell ref="C37:C38"/>
    <mergeCell ref="C28:C29"/>
    <mergeCell ref="B48:B49"/>
    <mergeCell ref="B37:B38"/>
    <mergeCell ref="B28:B29"/>
  </mergeCells>
  <phoneticPr fontId="2"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5BC3-0A65-4A94-991F-41B9E1950238}">
  <dimension ref="B1:L126"/>
  <sheetViews>
    <sheetView showZeros="0" topLeftCell="A103" zoomScaleNormal="100" workbookViewId="0">
      <selection activeCell="K17" sqref="K17"/>
    </sheetView>
  </sheetViews>
  <sheetFormatPr defaultRowHeight="16.899999999999999" x14ac:dyDescent="0.6"/>
  <cols>
    <col min="1" max="1" width="2.125" customWidth="1"/>
    <col min="2" max="2" width="5.25" style="5" customWidth="1"/>
    <col min="3" max="3" width="24" style="10" customWidth="1"/>
    <col min="4" max="4" width="17.125" style="5" customWidth="1"/>
    <col min="5" max="5" width="14" style="13" customWidth="1"/>
    <col min="6" max="6" width="18.625" style="5" customWidth="1"/>
    <col min="7" max="8" width="11.125" style="55" customWidth="1"/>
    <col min="9" max="9" width="12.5" style="3" customWidth="1"/>
    <col min="11" max="11" width="9" style="12"/>
  </cols>
  <sheetData>
    <row r="1" spans="2:12" x14ac:dyDescent="0.6">
      <c r="B1" s="115" t="s">
        <v>104</v>
      </c>
      <c r="C1" s="115"/>
      <c r="D1" s="115"/>
      <c r="E1" s="115"/>
      <c r="F1" s="115"/>
      <c r="G1" s="115"/>
      <c r="H1" s="115"/>
      <c r="I1" s="115"/>
    </row>
    <row r="2" spans="2:12" ht="17.25" thickBot="1" x14ac:dyDescent="0.65"/>
    <row r="3" spans="2:12" ht="14.25" customHeight="1" x14ac:dyDescent="0.6">
      <c r="C3" s="21" t="s">
        <v>29</v>
      </c>
      <c r="D3" s="180"/>
      <c r="E3" s="181"/>
      <c r="F3" s="181"/>
      <c r="G3" s="182"/>
      <c r="H3" s="114"/>
      <c r="I3" s="211" t="s">
        <v>159</v>
      </c>
      <c r="J3" s="212"/>
      <c r="K3" s="199"/>
      <c r="L3" s="200"/>
    </row>
    <row r="4" spans="2:12" x14ac:dyDescent="0.6">
      <c r="C4" s="177" t="s">
        <v>30</v>
      </c>
      <c r="D4" s="19"/>
      <c r="E4" s="21" t="s">
        <v>33</v>
      </c>
      <c r="F4" s="21" t="s">
        <v>34</v>
      </c>
      <c r="G4" s="21" t="s">
        <v>35</v>
      </c>
      <c r="H4" s="7"/>
      <c r="I4" s="108"/>
      <c r="J4" s="109"/>
      <c r="K4" s="110"/>
      <c r="L4" s="111"/>
    </row>
    <row r="5" spans="2:12" ht="14.25" customHeight="1" x14ac:dyDescent="0.6">
      <c r="C5" s="178"/>
      <c r="D5" s="21" t="s">
        <v>32</v>
      </c>
      <c r="E5" s="19"/>
      <c r="F5" s="19"/>
      <c r="G5" s="19"/>
      <c r="H5" s="5"/>
      <c r="I5" s="201" t="s">
        <v>160</v>
      </c>
      <c r="J5" s="202"/>
      <c r="K5" s="203"/>
      <c r="L5" s="204"/>
    </row>
    <row r="6" spans="2:12" x14ac:dyDescent="0.6">
      <c r="C6" s="179"/>
      <c r="D6" s="21" t="s">
        <v>31</v>
      </c>
      <c r="E6" s="19"/>
      <c r="F6" s="19"/>
      <c r="G6" s="19"/>
      <c r="H6" s="5"/>
      <c r="I6" s="108"/>
      <c r="J6" s="109"/>
      <c r="K6" s="110"/>
      <c r="L6" s="111"/>
    </row>
    <row r="7" spans="2:12" ht="15" customHeight="1" thickBot="1" x14ac:dyDescent="0.65">
      <c r="C7" s="21" t="s">
        <v>36</v>
      </c>
      <c r="D7" s="154"/>
      <c r="E7" s="183"/>
      <c r="F7" s="155"/>
      <c r="G7" s="19" t="s">
        <v>102</v>
      </c>
      <c r="H7" s="5"/>
      <c r="I7" s="205" t="s">
        <v>161</v>
      </c>
      <c r="J7" s="206"/>
      <c r="K7" s="112"/>
      <c r="L7" s="113" t="s">
        <v>162</v>
      </c>
    </row>
    <row r="8" spans="2:12" ht="17.25" customHeight="1" x14ac:dyDescent="0.6">
      <c r="C8" s="20" t="s">
        <v>37</v>
      </c>
      <c r="D8" s="198">
        <f>G122</f>
        <v>0</v>
      </c>
      <c r="E8" s="183"/>
      <c r="F8" s="155"/>
      <c r="G8" s="19" t="s">
        <v>55</v>
      </c>
      <c r="H8" s="5"/>
      <c r="I8"/>
      <c r="K8"/>
    </row>
    <row r="9" spans="2:12" ht="17.25" customHeight="1" x14ac:dyDescent="0.6">
      <c r="B9" s="69"/>
      <c r="C9" s="69"/>
      <c r="D9" s="4"/>
      <c r="I9" s="2"/>
    </row>
    <row r="10" spans="2:12" ht="18" customHeight="1" x14ac:dyDescent="0.6">
      <c r="B10" s="23" t="s">
        <v>59</v>
      </c>
      <c r="C10" s="24" t="s">
        <v>0</v>
      </c>
      <c r="D10" s="153" t="s">
        <v>1</v>
      </c>
      <c r="E10" s="153"/>
      <c r="F10" s="153"/>
      <c r="G10" s="153" t="s">
        <v>2</v>
      </c>
      <c r="H10" s="153"/>
      <c r="I10" s="153"/>
    </row>
    <row r="11" spans="2:12" ht="18" customHeight="1" x14ac:dyDescent="0.6">
      <c r="B11" s="158" t="s">
        <v>158</v>
      </c>
      <c r="C11" s="158"/>
      <c r="D11" s="158"/>
      <c r="E11" s="158"/>
      <c r="F11" s="158"/>
      <c r="G11" s="158"/>
      <c r="H11" s="158"/>
      <c r="I11" s="158"/>
    </row>
    <row r="12" spans="2:12" x14ac:dyDescent="0.6">
      <c r="B12" s="162" t="s">
        <v>59</v>
      </c>
      <c r="C12" s="32" t="s">
        <v>40</v>
      </c>
      <c r="D12" s="33" t="s">
        <v>120</v>
      </c>
      <c r="E12" s="34" t="s">
        <v>44</v>
      </c>
      <c r="F12" s="33" t="s">
        <v>48</v>
      </c>
      <c r="G12" s="56" t="s">
        <v>38</v>
      </c>
      <c r="H12" s="56"/>
      <c r="I12" s="29" t="s">
        <v>60</v>
      </c>
    </row>
    <row r="13" spans="2:12" x14ac:dyDescent="0.6">
      <c r="B13" s="162"/>
      <c r="C13" s="35" t="s">
        <v>41</v>
      </c>
      <c r="D13" s="35" t="s">
        <v>55</v>
      </c>
      <c r="E13" s="34" t="s">
        <v>42</v>
      </c>
      <c r="F13" s="35" t="s">
        <v>102</v>
      </c>
      <c r="G13" s="57" t="s">
        <v>39</v>
      </c>
      <c r="H13" s="57" t="s">
        <v>162</v>
      </c>
      <c r="I13" s="30" t="s">
        <v>50</v>
      </c>
    </row>
    <row r="14" spans="2:12" x14ac:dyDescent="0.6">
      <c r="B14" s="19">
        <v>1</v>
      </c>
      <c r="C14" s="26"/>
      <c r="D14" s="86"/>
      <c r="E14" s="27"/>
      <c r="F14" s="28"/>
      <c r="G14" s="58">
        <f>ROUND((D14/12)*E14*F14,0)</f>
        <v>0</v>
      </c>
      <c r="H14" s="58">
        <f>G14*K7</f>
        <v>0</v>
      </c>
      <c r="I14" s="70" t="str">
        <f>IF(D14&gt;100000,"OVER 100,000","")</f>
        <v/>
      </c>
    </row>
    <row r="15" spans="2:12" x14ac:dyDescent="0.6">
      <c r="B15" s="19">
        <v>2</v>
      </c>
      <c r="C15" s="26"/>
      <c r="D15" s="86"/>
      <c r="E15" s="27"/>
      <c r="F15" s="28"/>
      <c r="G15" s="58">
        <f t="shared" ref="G15:G18" si="0">ROUND((D15/12)*E15*F15,0)</f>
        <v>0</v>
      </c>
      <c r="H15" s="58">
        <f>G15*K7</f>
        <v>0</v>
      </c>
      <c r="I15" s="70" t="str">
        <f>IF(D15&gt;100000,"OVER 100,000","")</f>
        <v/>
      </c>
    </row>
    <row r="16" spans="2:12" x14ac:dyDescent="0.6">
      <c r="B16" s="19">
        <v>3</v>
      </c>
      <c r="C16" s="26"/>
      <c r="D16" s="86"/>
      <c r="E16" s="27"/>
      <c r="F16" s="28"/>
      <c r="G16" s="58">
        <f t="shared" si="0"/>
        <v>0</v>
      </c>
      <c r="H16" s="58">
        <f>G16*K7</f>
        <v>0</v>
      </c>
      <c r="I16" s="70" t="str">
        <f>IF(D16&gt;100000,"OVER 100,000","")</f>
        <v/>
      </c>
    </row>
    <row r="17" spans="2:10" x14ac:dyDescent="0.6">
      <c r="B17" s="19">
        <v>4</v>
      </c>
      <c r="C17" s="26"/>
      <c r="D17" s="86"/>
      <c r="E17" s="27"/>
      <c r="F17" s="28"/>
      <c r="G17" s="58">
        <f t="shared" si="0"/>
        <v>0</v>
      </c>
      <c r="H17" s="58">
        <f>G17*K7</f>
        <v>0</v>
      </c>
      <c r="I17" s="70" t="str">
        <f>IF(D17&gt;100000,"OVER 100,000","")</f>
        <v/>
      </c>
    </row>
    <row r="18" spans="2:10" x14ac:dyDescent="0.6">
      <c r="B18" s="19">
        <v>5</v>
      </c>
      <c r="C18" s="26"/>
      <c r="D18" s="86"/>
      <c r="E18" s="27"/>
      <c r="F18" s="28"/>
      <c r="G18" s="58">
        <f t="shared" si="0"/>
        <v>0</v>
      </c>
      <c r="H18" s="58">
        <f>G18*K7</f>
        <v>0</v>
      </c>
      <c r="I18" s="70" t="str">
        <f>IF(D18&gt;100000,"OVER 100,000","")</f>
        <v/>
      </c>
    </row>
    <row r="19" spans="2:10" ht="17.25" customHeight="1" x14ac:dyDescent="0.6">
      <c r="B19" s="167" t="s">
        <v>3</v>
      </c>
      <c r="C19" s="167"/>
      <c r="D19" s="167"/>
      <c r="E19" s="167"/>
      <c r="F19" s="167"/>
      <c r="G19" s="59">
        <f>SUM(G14:G18)</f>
        <v>0</v>
      </c>
      <c r="H19" s="59">
        <f>G19*K7</f>
        <v>0</v>
      </c>
      <c r="I19" s="31"/>
    </row>
    <row r="20" spans="2:10" ht="18.75" customHeight="1" x14ac:dyDescent="0.6">
      <c r="B20" s="165" t="s">
        <v>4</v>
      </c>
      <c r="C20" s="165"/>
      <c r="D20" s="165"/>
      <c r="E20" s="165"/>
      <c r="F20" s="165"/>
      <c r="G20" s="165"/>
      <c r="H20" s="165"/>
      <c r="I20" s="165"/>
    </row>
    <row r="21" spans="2:10" x14ac:dyDescent="0.6">
      <c r="B21" s="156" t="s">
        <v>5</v>
      </c>
      <c r="C21" s="156"/>
      <c r="D21" s="156"/>
      <c r="E21" s="156"/>
      <c r="F21" s="156"/>
      <c r="G21" s="56"/>
      <c r="H21" s="56"/>
      <c r="I21" s="29"/>
    </row>
    <row r="22" spans="2:10" ht="17.25" customHeight="1" x14ac:dyDescent="0.6">
      <c r="B22" s="168" t="s">
        <v>6</v>
      </c>
      <c r="C22" s="168"/>
      <c r="D22" s="168"/>
      <c r="E22" s="168"/>
      <c r="F22" s="168"/>
      <c r="G22" s="57" t="s">
        <v>39</v>
      </c>
      <c r="H22" s="57" t="s">
        <v>162</v>
      </c>
      <c r="I22" s="30" t="s">
        <v>50</v>
      </c>
    </row>
    <row r="23" spans="2:10" s="12" customFormat="1" ht="17.25" customHeight="1" x14ac:dyDescent="0.6">
      <c r="B23" s="169" t="s">
        <v>133</v>
      </c>
      <c r="C23" s="169"/>
      <c r="D23" s="169"/>
      <c r="E23" s="169"/>
      <c r="F23" s="169"/>
      <c r="G23" s="52">
        <f>G19*0.25</f>
        <v>0</v>
      </c>
      <c r="H23" s="52">
        <f>G23*K7</f>
        <v>0</v>
      </c>
      <c r="I23" s="31"/>
      <c r="J23"/>
    </row>
    <row r="24" spans="2:10" s="12" customFormat="1" ht="17.25" customHeight="1" x14ac:dyDescent="0.6">
      <c r="B24" s="159" t="s">
        <v>43</v>
      </c>
      <c r="C24" s="159"/>
      <c r="D24" s="159"/>
      <c r="E24" s="159"/>
      <c r="F24" s="159"/>
      <c r="G24" s="62">
        <f>G19+G23</f>
        <v>0</v>
      </c>
      <c r="H24" s="62">
        <f>G24*K7</f>
        <v>0</v>
      </c>
      <c r="I24" s="31"/>
      <c r="J24"/>
    </row>
    <row r="25" spans="2:10" s="12" customFormat="1" ht="17.25" customHeight="1" x14ac:dyDescent="0.6">
      <c r="B25" s="160"/>
      <c r="C25" s="160"/>
      <c r="D25" s="160"/>
      <c r="E25" s="160"/>
      <c r="F25" s="160"/>
      <c r="G25" s="160"/>
      <c r="H25" s="160"/>
      <c r="I25" s="160"/>
      <c r="J25"/>
    </row>
    <row r="26" spans="2:10" s="12" customFormat="1" ht="18" x14ac:dyDescent="0.6">
      <c r="B26" s="158" t="s">
        <v>157</v>
      </c>
      <c r="C26" s="158"/>
      <c r="D26" s="158"/>
      <c r="E26" s="158"/>
      <c r="F26" s="158"/>
      <c r="G26" s="158"/>
      <c r="H26" s="158"/>
      <c r="I26" s="158"/>
      <c r="J26"/>
    </row>
    <row r="27" spans="2:10" s="12" customFormat="1" ht="16.5" customHeight="1" x14ac:dyDescent="0.6">
      <c r="B27" s="166" t="s">
        <v>123</v>
      </c>
      <c r="C27" s="166"/>
      <c r="D27" s="166"/>
      <c r="E27" s="166"/>
      <c r="F27" s="166"/>
      <c r="G27" s="166"/>
      <c r="H27" s="166"/>
      <c r="I27" s="166"/>
      <c r="J27" s="1"/>
    </row>
    <row r="28" spans="2:10" s="12" customFormat="1" x14ac:dyDescent="0.6">
      <c r="B28" s="162" t="s">
        <v>59</v>
      </c>
      <c r="C28" s="157" t="s">
        <v>119</v>
      </c>
      <c r="D28" s="193" t="s">
        <v>122</v>
      </c>
      <c r="E28" s="34" t="s">
        <v>46</v>
      </c>
      <c r="F28" s="150" t="s">
        <v>47</v>
      </c>
      <c r="G28" s="56" t="s">
        <v>38</v>
      </c>
      <c r="H28" s="56"/>
      <c r="I28" s="29" t="s">
        <v>60</v>
      </c>
      <c r="J28" s="1"/>
    </row>
    <row r="29" spans="2:10" s="12" customFormat="1" x14ac:dyDescent="0.6">
      <c r="B29" s="162"/>
      <c r="C29" s="156"/>
      <c r="D29" s="151"/>
      <c r="E29" s="38" t="s">
        <v>42</v>
      </c>
      <c r="F29" s="151"/>
      <c r="G29" s="57" t="s">
        <v>39</v>
      </c>
      <c r="H29" s="57" t="s">
        <v>162</v>
      </c>
      <c r="I29" s="30" t="s">
        <v>50</v>
      </c>
      <c r="J29"/>
    </row>
    <row r="30" spans="2:10" s="12" customFormat="1" x14ac:dyDescent="0.6">
      <c r="B30" s="19">
        <v>1</v>
      </c>
      <c r="C30" s="26"/>
      <c r="D30" s="50"/>
      <c r="E30" s="27"/>
      <c r="F30" s="85"/>
      <c r="G30" s="58">
        <f>ROUND(D30*E30*(F30*($D$7/12)),0)</f>
        <v>0</v>
      </c>
      <c r="H30" s="58">
        <f>G30*K7</f>
        <v>0</v>
      </c>
      <c r="I30" s="31"/>
      <c r="J30"/>
    </row>
    <row r="31" spans="2:10" s="12" customFormat="1" x14ac:dyDescent="0.6">
      <c r="B31" s="19">
        <v>2</v>
      </c>
      <c r="C31" s="26"/>
      <c r="D31" s="50"/>
      <c r="E31" s="27"/>
      <c r="F31" s="28"/>
      <c r="G31" s="58">
        <f t="shared" ref="G31:G34" si="1">ROUND(D31*E31*(F31*($D$7/12)),0)</f>
        <v>0</v>
      </c>
      <c r="H31" s="58">
        <f>G31*K7</f>
        <v>0</v>
      </c>
      <c r="I31" s="31"/>
      <c r="J31"/>
    </row>
    <row r="32" spans="2:10" s="12" customFormat="1" x14ac:dyDescent="0.6">
      <c r="B32" s="19">
        <v>3</v>
      </c>
      <c r="C32" s="26"/>
      <c r="D32" s="50"/>
      <c r="E32" s="27"/>
      <c r="F32" s="28"/>
      <c r="G32" s="58">
        <f t="shared" si="1"/>
        <v>0</v>
      </c>
      <c r="H32" s="58">
        <f>G32*K7</f>
        <v>0</v>
      </c>
      <c r="I32" s="31"/>
      <c r="J32"/>
    </row>
    <row r="33" spans="2:10" s="12" customFormat="1" x14ac:dyDescent="0.6">
      <c r="B33" s="19">
        <v>4</v>
      </c>
      <c r="C33" s="26"/>
      <c r="D33" s="50"/>
      <c r="E33" s="27"/>
      <c r="F33" s="28"/>
      <c r="G33" s="58">
        <f t="shared" si="1"/>
        <v>0</v>
      </c>
      <c r="H33" s="58">
        <f>G33*K7</f>
        <v>0</v>
      </c>
      <c r="I33" s="31"/>
      <c r="J33"/>
    </row>
    <row r="34" spans="2:10" s="12" customFormat="1" x14ac:dyDescent="0.6">
      <c r="B34" s="19">
        <v>5</v>
      </c>
      <c r="C34" s="26"/>
      <c r="D34" s="50"/>
      <c r="E34" s="27"/>
      <c r="F34" s="28"/>
      <c r="G34" s="58">
        <f t="shared" si="1"/>
        <v>0</v>
      </c>
      <c r="H34" s="58">
        <f>G34*K7</f>
        <v>0</v>
      </c>
      <c r="I34" s="31"/>
      <c r="J34"/>
    </row>
    <row r="35" spans="2:10" s="12" customFormat="1" x14ac:dyDescent="0.6">
      <c r="B35" s="171" t="s">
        <v>25</v>
      </c>
      <c r="C35" s="171"/>
      <c r="D35" s="171"/>
      <c r="E35" s="171"/>
      <c r="F35" s="171"/>
      <c r="G35" s="50">
        <f>SUM(G30:G34)</f>
        <v>0</v>
      </c>
      <c r="H35" s="50">
        <f>G35*K7</f>
        <v>0</v>
      </c>
      <c r="I35" s="31"/>
      <c r="J35"/>
    </row>
    <row r="36" spans="2:10" s="12" customFormat="1" ht="18" x14ac:dyDescent="0.6">
      <c r="B36" s="172" t="s">
        <v>52</v>
      </c>
      <c r="C36" s="172"/>
      <c r="D36" s="172"/>
      <c r="E36" s="172"/>
      <c r="F36" s="173"/>
      <c r="G36" s="172"/>
      <c r="H36" s="172"/>
      <c r="I36" s="172"/>
      <c r="J36"/>
    </row>
    <row r="37" spans="2:10" s="12" customFormat="1" ht="17.25" customHeight="1" x14ac:dyDescent="0.6">
      <c r="B37" s="162" t="s">
        <v>59</v>
      </c>
      <c r="C37" s="157" t="s">
        <v>136</v>
      </c>
      <c r="D37" s="193" t="s">
        <v>138</v>
      </c>
      <c r="E37" s="34" t="s">
        <v>46</v>
      </c>
      <c r="F37" s="91" t="s">
        <v>139</v>
      </c>
      <c r="G37" s="60" t="s">
        <v>38</v>
      </c>
      <c r="H37" s="60"/>
      <c r="I37" s="25" t="s">
        <v>60</v>
      </c>
      <c r="J37"/>
    </row>
    <row r="38" spans="2:10" x14ac:dyDescent="0.6">
      <c r="B38" s="162"/>
      <c r="C38" s="156"/>
      <c r="D38" s="151"/>
      <c r="E38" s="38" t="s">
        <v>42</v>
      </c>
      <c r="F38" s="92" t="s">
        <v>140</v>
      </c>
      <c r="G38" s="61" t="s">
        <v>39</v>
      </c>
      <c r="H38" s="61" t="s">
        <v>162</v>
      </c>
      <c r="I38" s="37" t="s">
        <v>50</v>
      </c>
    </row>
    <row r="39" spans="2:10" x14ac:dyDescent="0.6">
      <c r="B39" s="19">
        <v>1</v>
      </c>
      <c r="C39" s="26"/>
      <c r="D39" s="50"/>
      <c r="E39" s="27"/>
      <c r="F39" s="27"/>
      <c r="G39" s="58">
        <f>ROUND(E39*F39*$D$7,0)</f>
        <v>0</v>
      </c>
      <c r="H39" s="58">
        <f>G39*K7</f>
        <v>0</v>
      </c>
      <c r="I39" s="31"/>
    </row>
    <row r="40" spans="2:10" x14ac:dyDescent="0.6">
      <c r="B40" s="19">
        <v>2</v>
      </c>
      <c r="C40" s="26"/>
      <c r="D40" s="50"/>
      <c r="E40" s="27"/>
      <c r="F40" s="27"/>
      <c r="G40" s="58">
        <f t="shared" ref="G40:G43" si="2">ROUND(D40*E40,0)</f>
        <v>0</v>
      </c>
      <c r="H40" s="58">
        <f>G40*K7</f>
        <v>0</v>
      </c>
      <c r="I40" s="31"/>
    </row>
    <row r="41" spans="2:10" x14ac:dyDescent="0.6">
      <c r="B41" s="19">
        <v>3</v>
      </c>
      <c r="C41" s="26"/>
      <c r="D41" s="50"/>
      <c r="E41" s="27"/>
      <c r="F41" s="27"/>
      <c r="G41" s="58">
        <f t="shared" si="2"/>
        <v>0</v>
      </c>
      <c r="H41" s="58">
        <f>G41*K7</f>
        <v>0</v>
      </c>
      <c r="I41" s="31"/>
    </row>
    <row r="42" spans="2:10" x14ac:dyDescent="0.6">
      <c r="B42" s="19">
        <v>4</v>
      </c>
      <c r="C42" s="26"/>
      <c r="D42" s="50"/>
      <c r="E42" s="27"/>
      <c r="F42" s="27"/>
      <c r="G42" s="58">
        <f t="shared" si="2"/>
        <v>0</v>
      </c>
      <c r="H42" s="58">
        <f>G42*K7</f>
        <v>0</v>
      </c>
      <c r="I42" s="31"/>
    </row>
    <row r="43" spans="2:10" x14ac:dyDescent="0.6">
      <c r="B43" s="39">
        <v>5</v>
      </c>
      <c r="C43" s="40"/>
      <c r="D43" s="51"/>
      <c r="E43" s="41"/>
      <c r="F43" s="41"/>
      <c r="G43" s="58">
        <f t="shared" si="2"/>
        <v>0</v>
      </c>
      <c r="H43" s="58">
        <f>G43*K7</f>
        <v>0</v>
      </c>
      <c r="I43" s="31"/>
    </row>
    <row r="44" spans="2:10" ht="17.25" customHeight="1" x14ac:dyDescent="0.6">
      <c r="B44" s="161" t="s">
        <v>26</v>
      </c>
      <c r="C44" s="161"/>
      <c r="D44" s="161"/>
      <c r="E44" s="161"/>
      <c r="F44" s="161"/>
      <c r="G44" s="55">
        <f>SUM(G39:G43)</f>
        <v>0</v>
      </c>
      <c r="H44" s="55">
        <f>G44*K7</f>
        <v>0</v>
      </c>
      <c r="I44" s="31"/>
    </row>
    <row r="45" spans="2:10" ht="18" x14ac:dyDescent="0.6">
      <c r="B45" s="159" t="s">
        <v>49</v>
      </c>
      <c r="C45" s="159"/>
      <c r="D45" s="159"/>
      <c r="E45" s="159"/>
      <c r="F45" s="159"/>
      <c r="G45" s="62">
        <f>G35+G44</f>
        <v>0</v>
      </c>
      <c r="H45" s="62">
        <f>G45*K7</f>
        <v>0</v>
      </c>
      <c r="I45" s="31"/>
    </row>
    <row r="46" spans="2:10" ht="17.25" customHeight="1" x14ac:dyDescent="0.6">
      <c r="B46" s="160"/>
      <c r="C46" s="160"/>
      <c r="D46" s="160"/>
      <c r="E46" s="160"/>
      <c r="F46" s="160"/>
      <c r="G46" s="160"/>
      <c r="H46" s="160"/>
      <c r="I46" s="160"/>
    </row>
    <row r="47" spans="2:10" ht="18" x14ac:dyDescent="0.6">
      <c r="B47" s="158" t="s">
        <v>8</v>
      </c>
      <c r="C47" s="158"/>
      <c r="D47" s="158"/>
      <c r="E47" s="158"/>
      <c r="F47" s="158"/>
      <c r="G47" s="158"/>
      <c r="H47" s="158"/>
      <c r="I47" s="158"/>
    </row>
    <row r="48" spans="2:10" x14ac:dyDescent="0.6">
      <c r="B48" s="162" t="s">
        <v>59</v>
      </c>
      <c r="C48" s="157" t="s">
        <v>119</v>
      </c>
      <c r="D48" s="150" t="s">
        <v>45</v>
      </c>
      <c r="E48" s="34" t="s">
        <v>46</v>
      </c>
      <c r="F48" s="46"/>
      <c r="G48" s="56" t="s">
        <v>38</v>
      </c>
      <c r="H48" s="56"/>
      <c r="I48" s="29" t="s">
        <v>60</v>
      </c>
    </row>
    <row r="49" spans="2:9" x14ac:dyDescent="0.6">
      <c r="B49" s="162"/>
      <c r="C49" s="156"/>
      <c r="D49" s="151"/>
      <c r="E49" s="38" t="s">
        <v>42</v>
      </c>
      <c r="F49" s="17"/>
      <c r="G49" s="57" t="s">
        <v>39</v>
      </c>
      <c r="H49" s="57" t="s">
        <v>162</v>
      </c>
      <c r="I49" s="30" t="s">
        <v>50</v>
      </c>
    </row>
    <row r="50" spans="2:9" x14ac:dyDescent="0.6">
      <c r="B50" s="19">
        <v>1</v>
      </c>
      <c r="C50" s="42"/>
      <c r="D50" s="52"/>
      <c r="E50" s="36"/>
      <c r="F50" s="18"/>
      <c r="G50" s="58">
        <f>ROUND(D50*E50,0)</f>
        <v>0</v>
      </c>
      <c r="H50" s="58">
        <f>G50*K7</f>
        <v>0</v>
      </c>
      <c r="I50" s="31"/>
    </row>
    <row r="51" spans="2:9" x14ac:dyDescent="0.6">
      <c r="B51" s="19">
        <v>2</v>
      </c>
      <c r="C51" s="26"/>
      <c r="D51" s="53"/>
      <c r="E51" s="22"/>
      <c r="F51" s="18"/>
      <c r="G51" s="58">
        <f t="shared" ref="G51:G54" si="3">ROUND(D51*E51,0)</f>
        <v>0</v>
      </c>
      <c r="H51" s="58">
        <f>G51*K7</f>
        <v>0</v>
      </c>
      <c r="I51" s="31"/>
    </row>
    <row r="52" spans="2:9" x14ac:dyDescent="0.6">
      <c r="B52" s="19">
        <v>3</v>
      </c>
      <c r="C52" s="26"/>
      <c r="D52" s="50"/>
      <c r="E52" s="27"/>
      <c r="F52" s="18"/>
      <c r="G52" s="58">
        <f t="shared" si="3"/>
        <v>0</v>
      </c>
      <c r="H52" s="58">
        <f>G52*K7</f>
        <v>0</v>
      </c>
      <c r="I52" s="31"/>
    </row>
    <row r="53" spans="2:9" x14ac:dyDescent="0.6">
      <c r="B53" s="19">
        <v>4</v>
      </c>
      <c r="C53" s="26"/>
      <c r="D53" s="50"/>
      <c r="E53" s="27"/>
      <c r="F53" s="18"/>
      <c r="G53" s="58">
        <f t="shared" si="3"/>
        <v>0</v>
      </c>
      <c r="H53" s="58">
        <f>G53*K7</f>
        <v>0</v>
      </c>
      <c r="I53" s="31"/>
    </row>
    <row r="54" spans="2:9" x14ac:dyDescent="0.6">
      <c r="B54" s="39">
        <v>5</v>
      </c>
      <c r="C54" s="40"/>
      <c r="D54" s="51"/>
      <c r="E54" s="41"/>
      <c r="F54" s="18"/>
      <c r="G54" s="58">
        <f t="shared" si="3"/>
        <v>0</v>
      </c>
      <c r="H54" s="58">
        <f>G54*K7</f>
        <v>0</v>
      </c>
      <c r="I54" s="31"/>
    </row>
    <row r="55" spans="2:9" ht="18" x14ac:dyDescent="0.6">
      <c r="B55" s="159" t="s">
        <v>10</v>
      </c>
      <c r="C55" s="159"/>
      <c r="D55" s="159"/>
      <c r="E55" s="159"/>
      <c r="F55" s="159"/>
      <c r="G55" s="63">
        <f>SUM(G50:G54)</f>
        <v>0</v>
      </c>
      <c r="H55" s="63">
        <f>G55*K7</f>
        <v>0</v>
      </c>
      <c r="I55" s="31"/>
    </row>
    <row r="56" spans="2:9" x14ac:dyDescent="0.6">
      <c r="B56" s="160"/>
      <c r="C56" s="160"/>
      <c r="D56" s="160"/>
      <c r="E56" s="160"/>
      <c r="F56" s="160"/>
      <c r="G56" s="160"/>
      <c r="H56" s="160"/>
      <c r="I56" s="160"/>
    </row>
    <row r="57" spans="2:9" ht="17.25" customHeight="1" x14ac:dyDescent="0.6">
      <c r="B57" s="158" t="s">
        <v>11</v>
      </c>
      <c r="C57" s="158"/>
      <c r="D57" s="158"/>
      <c r="E57" s="158"/>
      <c r="F57" s="158"/>
      <c r="G57" s="158"/>
      <c r="H57" s="158"/>
      <c r="I57" s="158"/>
    </row>
    <row r="58" spans="2:9" ht="18" x14ac:dyDescent="0.6">
      <c r="B58" s="170" t="s">
        <v>53</v>
      </c>
      <c r="C58" s="170"/>
      <c r="D58" s="170"/>
      <c r="E58" s="170"/>
      <c r="F58" s="170"/>
      <c r="G58" s="170"/>
      <c r="H58" s="170"/>
      <c r="I58" s="170"/>
    </row>
    <row r="59" spans="2:9" x14ac:dyDescent="0.6">
      <c r="B59" s="162" t="s">
        <v>59</v>
      </c>
      <c r="C59" s="156" t="s">
        <v>12</v>
      </c>
      <c r="D59" s="33" t="s">
        <v>54</v>
      </c>
      <c r="E59" s="34" t="s">
        <v>56</v>
      </c>
      <c r="F59" s="33" t="s">
        <v>58</v>
      </c>
      <c r="G59" s="56" t="s">
        <v>38</v>
      </c>
      <c r="H59" s="56"/>
      <c r="I59" s="29" t="s">
        <v>60</v>
      </c>
    </row>
    <row r="60" spans="2:9" x14ac:dyDescent="0.6">
      <c r="B60" s="162"/>
      <c r="C60" s="156"/>
      <c r="D60" s="35" t="s">
        <v>55</v>
      </c>
      <c r="E60" s="45" t="s">
        <v>57</v>
      </c>
      <c r="F60" s="35" t="s">
        <v>57</v>
      </c>
      <c r="G60" s="57" t="s">
        <v>39</v>
      </c>
      <c r="H60" s="57" t="s">
        <v>162</v>
      </c>
      <c r="I60" s="30" t="s">
        <v>50</v>
      </c>
    </row>
    <row r="61" spans="2:9" ht="17.25" customHeight="1" x14ac:dyDescent="0.6">
      <c r="B61" s="19">
        <v>1</v>
      </c>
      <c r="C61" s="26"/>
      <c r="D61" s="50"/>
      <c r="E61" s="43"/>
      <c r="F61" s="20"/>
      <c r="G61" s="58">
        <f>ROUND(D61*E61*F61,0)</f>
        <v>0</v>
      </c>
      <c r="H61" s="58">
        <f>G61*K7</f>
        <v>0</v>
      </c>
      <c r="I61" s="31" t="str">
        <f>IF(D61&gt;5000,"OVER 5,000","")</f>
        <v/>
      </c>
    </row>
    <row r="62" spans="2:9" ht="17.25" customHeight="1" x14ac:dyDescent="0.6">
      <c r="B62" s="19">
        <v>2</v>
      </c>
      <c r="C62" s="26"/>
      <c r="D62" s="50"/>
      <c r="E62" s="43"/>
      <c r="F62" s="20"/>
      <c r="G62" s="58">
        <f t="shared" ref="G62:G65" si="4">ROUND(D62*E62*F62,0)</f>
        <v>0</v>
      </c>
      <c r="H62" s="58">
        <f>G62*K7</f>
        <v>0</v>
      </c>
      <c r="I62" s="31" t="str">
        <f t="shared" ref="I62:I65" si="5">IF(D62&gt;5000,"OVER 5,000","")</f>
        <v/>
      </c>
    </row>
    <row r="63" spans="2:9" x14ac:dyDescent="0.6">
      <c r="B63" s="19">
        <v>3</v>
      </c>
      <c r="C63" s="26"/>
      <c r="D63" s="50"/>
      <c r="E63" s="44"/>
      <c r="F63" s="19"/>
      <c r="G63" s="58">
        <f t="shared" si="4"/>
        <v>0</v>
      </c>
      <c r="H63" s="58">
        <f>G63*K7</f>
        <v>0</v>
      </c>
      <c r="I63" s="31" t="str">
        <f t="shared" si="5"/>
        <v/>
      </c>
    </row>
    <row r="64" spans="2:9" x14ac:dyDescent="0.6">
      <c r="B64" s="19">
        <v>4</v>
      </c>
      <c r="C64" s="26"/>
      <c r="D64" s="50"/>
      <c r="E64" s="44"/>
      <c r="F64" s="19"/>
      <c r="G64" s="58">
        <f t="shared" si="4"/>
        <v>0</v>
      </c>
      <c r="H64" s="58">
        <f>G64*K7</f>
        <v>0</v>
      </c>
      <c r="I64" s="31" t="str">
        <f t="shared" si="5"/>
        <v/>
      </c>
    </row>
    <row r="65" spans="2:9" x14ac:dyDescent="0.6">
      <c r="B65" s="19">
        <v>5</v>
      </c>
      <c r="C65" s="26"/>
      <c r="D65" s="50"/>
      <c r="E65" s="44"/>
      <c r="F65" s="19"/>
      <c r="G65" s="58">
        <f t="shared" si="4"/>
        <v>0</v>
      </c>
      <c r="H65" s="58">
        <f>G65*K7</f>
        <v>0</v>
      </c>
      <c r="I65" s="31" t="str">
        <f t="shared" si="5"/>
        <v/>
      </c>
    </row>
    <row r="66" spans="2:9" x14ac:dyDescent="0.6">
      <c r="B66" s="171" t="s">
        <v>27</v>
      </c>
      <c r="C66" s="171"/>
      <c r="D66" s="171"/>
      <c r="E66" s="171"/>
      <c r="F66" s="171"/>
      <c r="G66" s="50">
        <f>SUM(G61:G65)</f>
        <v>0</v>
      </c>
      <c r="H66" s="50">
        <f>G66*K7</f>
        <v>0</v>
      </c>
      <c r="I66" s="31"/>
    </row>
    <row r="67" spans="2:9" ht="17.25" customHeight="1" x14ac:dyDescent="0.6">
      <c r="B67" s="170" t="s">
        <v>61</v>
      </c>
      <c r="C67" s="170"/>
      <c r="D67" s="170"/>
      <c r="E67" s="170"/>
      <c r="F67" s="170"/>
      <c r="G67" s="170"/>
      <c r="H67" s="170"/>
      <c r="I67" s="170"/>
    </row>
    <row r="68" spans="2:9" x14ac:dyDescent="0.6">
      <c r="B68" s="162" t="s">
        <v>59</v>
      </c>
      <c r="C68" s="156" t="s">
        <v>12</v>
      </c>
      <c r="D68" s="33" t="s">
        <v>54</v>
      </c>
      <c r="E68" s="34" t="s">
        <v>56</v>
      </c>
      <c r="F68" s="33" t="s">
        <v>58</v>
      </c>
      <c r="G68" s="56" t="s">
        <v>38</v>
      </c>
      <c r="H68" s="56"/>
      <c r="I68" s="29" t="s">
        <v>60</v>
      </c>
    </row>
    <row r="69" spans="2:9" x14ac:dyDescent="0.6">
      <c r="B69" s="162"/>
      <c r="C69" s="156"/>
      <c r="D69" s="35" t="s">
        <v>55</v>
      </c>
      <c r="E69" s="45" t="s">
        <v>57</v>
      </c>
      <c r="F69" s="35" t="s">
        <v>57</v>
      </c>
      <c r="G69" s="57" t="s">
        <v>39</v>
      </c>
      <c r="H69" s="57" t="s">
        <v>162</v>
      </c>
      <c r="I69" s="30" t="s">
        <v>50</v>
      </c>
    </row>
    <row r="70" spans="2:9" ht="17.25" customHeight="1" x14ac:dyDescent="0.6">
      <c r="B70" s="19">
        <v>1</v>
      </c>
      <c r="C70" s="42"/>
      <c r="D70" s="53"/>
      <c r="E70" s="43"/>
      <c r="F70" s="20"/>
      <c r="G70" s="58">
        <f>ROUND(D70*E70*F70,0)</f>
        <v>0</v>
      </c>
      <c r="H70" s="58">
        <f>G70*K7</f>
        <v>0</v>
      </c>
      <c r="I70" s="31"/>
    </row>
    <row r="71" spans="2:9" x14ac:dyDescent="0.6">
      <c r="B71" s="19">
        <v>2</v>
      </c>
      <c r="C71" s="26"/>
      <c r="D71" s="50"/>
      <c r="E71" s="44"/>
      <c r="F71" s="19"/>
      <c r="G71" s="58">
        <f t="shared" ref="G71:G74" si="6">ROUND(D71*E71*F71,0)</f>
        <v>0</v>
      </c>
      <c r="H71" s="58">
        <f>G71*K7</f>
        <v>0</v>
      </c>
      <c r="I71" s="31"/>
    </row>
    <row r="72" spans="2:9" x14ac:dyDescent="0.6">
      <c r="B72" s="19">
        <v>3</v>
      </c>
      <c r="C72" s="26"/>
      <c r="D72" s="50"/>
      <c r="E72" s="44"/>
      <c r="F72" s="19"/>
      <c r="G72" s="58">
        <f t="shared" si="6"/>
        <v>0</v>
      </c>
      <c r="H72" s="58">
        <f>G72*K7</f>
        <v>0</v>
      </c>
      <c r="I72" s="31"/>
    </row>
    <row r="73" spans="2:9" x14ac:dyDescent="0.6">
      <c r="B73" s="19">
        <v>4</v>
      </c>
      <c r="C73" s="26"/>
      <c r="D73" s="50"/>
      <c r="E73" s="44"/>
      <c r="F73" s="19"/>
      <c r="G73" s="58">
        <f t="shared" si="6"/>
        <v>0</v>
      </c>
      <c r="H73" s="58">
        <f>G73*K7</f>
        <v>0</v>
      </c>
      <c r="I73" s="31"/>
    </row>
    <row r="74" spans="2:9" x14ac:dyDescent="0.6">
      <c r="B74" s="19">
        <v>5</v>
      </c>
      <c r="C74" s="26"/>
      <c r="D74" s="50"/>
      <c r="E74" s="44"/>
      <c r="F74" s="19"/>
      <c r="G74" s="58">
        <f t="shared" si="6"/>
        <v>0</v>
      </c>
      <c r="H74" s="58">
        <f>G74*K7</f>
        <v>0</v>
      </c>
      <c r="I74" s="31"/>
    </row>
    <row r="75" spans="2:9" ht="17.25" customHeight="1" x14ac:dyDescent="0.6">
      <c r="B75" s="190" t="s">
        <v>28</v>
      </c>
      <c r="C75" s="191"/>
      <c r="D75" s="191"/>
      <c r="E75" s="191"/>
      <c r="F75" s="192"/>
      <c r="G75" s="50">
        <f>SUM(G70:G74)</f>
        <v>0</v>
      </c>
      <c r="H75" s="50">
        <f>G75*K7</f>
        <v>0</v>
      </c>
      <c r="I75" s="31"/>
    </row>
    <row r="76" spans="2:9" ht="18" x14ac:dyDescent="0.6">
      <c r="B76" s="159" t="s">
        <v>62</v>
      </c>
      <c r="C76" s="159"/>
      <c r="D76" s="159"/>
      <c r="E76" s="159"/>
      <c r="F76" s="159"/>
      <c r="G76" s="62">
        <f>G66+G75</f>
        <v>0</v>
      </c>
      <c r="H76" s="62">
        <f>G76*K7</f>
        <v>0</v>
      </c>
      <c r="I76" s="31"/>
    </row>
    <row r="77" spans="2:9" ht="17.25" customHeight="1" x14ac:dyDescent="0.6">
      <c r="B77" s="160"/>
      <c r="C77" s="160"/>
      <c r="D77" s="160"/>
      <c r="E77" s="160"/>
      <c r="F77" s="160"/>
      <c r="G77" s="160"/>
      <c r="H77" s="160"/>
      <c r="I77" s="160"/>
    </row>
    <row r="78" spans="2:9" ht="18" x14ac:dyDescent="0.6">
      <c r="B78" s="158" t="s">
        <v>63</v>
      </c>
      <c r="C78" s="158"/>
      <c r="D78" s="158"/>
      <c r="E78" s="158"/>
      <c r="F78" s="158"/>
      <c r="G78" s="158"/>
      <c r="H78" s="158"/>
      <c r="I78" s="158"/>
    </row>
    <row r="79" spans="2:9" x14ac:dyDescent="0.6">
      <c r="B79" s="162" t="s">
        <v>59</v>
      </c>
      <c r="C79" s="156" t="s">
        <v>14</v>
      </c>
      <c r="D79" s="156" t="s">
        <v>13</v>
      </c>
      <c r="E79" s="156"/>
      <c r="F79" s="48"/>
      <c r="G79" s="56" t="s">
        <v>38</v>
      </c>
      <c r="H79" s="56"/>
      <c r="I79" s="29" t="s">
        <v>60</v>
      </c>
    </row>
    <row r="80" spans="2:9" x14ac:dyDescent="0.6">
      <c r="B80" s="162"/>
      <c r="C80" s="156"/>
      <c r="D80" s="156"/>
      <c r="E80" s="156"/>
      <c r="F80" s="18"/>
      <c r="G80" s="57" t="s">
        <v>39</v>
      </c>
      <c r="H80" s="57" t="s">
        <v>162</v>
      </c>
      <c r="I80" s="30" t="s">
        <v>50</v>
      </c>
    </row>
    <row r="81" spans="2:9" ht="17.25" customHeight="1" x14ac:dyDescent="0.6">
      <c r="B81" s="19">
        <v>1</v>
      </c>
      <c r="C81" s="26"/>
      <c r="D81" s="163"/>
      <c r="E81" s="163"/>
      <c r="F81" s="18"/>
      <c r="G81" s="58"/>
      <c r="H81" s="58">
        <f>G81*K7</f>
        <v>0</v>
      </c>
      <c r="I81" s="31"/>
    </row>
    <row r="82" spans="2:9" x14ac:dyDescent="0.6">
      <c r="B82" s="19">
        <v>2</v>
      </c>
      <c r="C82" s="26"/>
      <c r="D82" s="163"/>
      <c r="E82" s="163"/>
      <c r="F82" s="18"/>
      <c r="G82" s="58"/>
      <c r="H82" s="58">
        <f>G82*K7</f>
        <v>0</v>
      </c>
      <c r="I82" s="31"/>
    </row>
    <row r="83" spans="2:9" x14ac:dyDescent="0.6">
      <c r="B83" s="19">
        <v>3</v>
      </c>
      <c r="C83" s="26"/>
      <c r="D83" s="163"/>
      <c r="E83" s="163"/>
      <c r="F83" s="18"/>
      <c r="G83" s="58"/>
      <c r="H83" s="58">
        <f>G83*K7</f>
        <v>0</v>
      </c>
      <c r="I83" s="31"/>
    </row>
    <row r="84" spans="2:9" x14ac:dyDescent="0.6">
      <c r="B84" s="39">
        <v>4</v>
      </c>
      <c r="C84" s="40"/>
      <c r="D84" s="164"/>
      <c r="E84" s="164"/>
      <c r="F84" s="18"/>
      <c r="G84" s="88"/>
      <c r="H84" s="88">
        <f>G84*K7</f>
        <v>0</v>
      </c>
      <c r="I84" s="46"/>
    </row>
    <row r="85" spans="2:9" ht="17.25" customHeight="1" x14ac:dyDescent="0.6">
      <c r="B85" s="159" t="s">
        <v>15</v>
      </c>
      <c r="C85" s="159"/>
      <c r="D85" s="159"/>
      <c r="E85" s="159"/>
      <c r="F85" s="159"/>
      <c r="G85" s="65">
        <f>SUM(G81:G84)</f>
        <v>0</v>
      </c>
      <c r="H85" s="65">
        <f>G85*K7</f>
        <v>0</v>
      </c>
      <c r="I85" s="47" t="str">
        <f>IF(G85&gt;$G$122*20%, "OVER 20%", "")</f>
        <v/>
      </c>
    </row>
    <row r="86" spans="2:9" ht="17.25" customHeight="1" x14ac:dyDescent="0.6">
      <c r="B86" s="160"/>
      <c r="C86" s="160"/>
      <c r="D86" s="160"/>
      <c r="E86" s="160"/>
      <c r="F86" s="160"/>
      <c r="G86" s="160"/>
      <c r="H86" s="160"/>
      <c r="I86" s="160"/>
    </row>
    <row r="87" spans="2:9" ht="18" x14ac:dyDescent="0.6">
      <c r="B87" s="158" t="s">
        <v>16</v>
      </c>
      <c r="C87" s="158"/>
      <c r="D87" s="158"/>
      <c r="E87" s="158"/>
      <c r="F87" s="158"/>
      <c r="G87" s="158"/>
      <c r="H87" s="158"/>
      <c r="I87" s="158"/>
    </row>
    <row r="88" spans="2:9" x14ac:dyDescent="0.6">
      <c r="B88" s="162" t="s">
        <v>59</v>
      </c>
      <c r="C88" s="156" t="s">
        <v>18</v>
      </c>
      <c r="D88" s="156" t="s">
        <v>13</v>
      </c>
      <c r="E88" s="34" t="s">
        <v>17</v>
      </c>
      <c r="F88" s="33" t="s">
        <v>65</v>
      </c>
      <c r="G88" s="56" t="s">
        <v>38</v>
      </c>
      <c r="H88" s="56"/>
      <c r="I88" s="29" t="s">
        <v>60</v>
      </c>
    </row>
    <row r="89" spans="2:9" ht="17.25" customHeight="1" x14ac:dyDescent="0.6">
      <c r="B89" s="162"/>
      <c r="C89" s="156"/>
      <c r="D89" s="156"/>
      <c r="E89" s="45" t="s">
        <v>64</v>
      </c>
      <c r="F89" s="35" t="s">
        <v>66</v>
      </c>
      <c r="G89" s="57" t="s">
        <v>39</v>
      </c>
      <c r="H89" s="57" t="s">
        <v>162</v>
      </c>
      <c r="I89" s="30" t="s">
        <v>50</v>
      </c>
    </row>
    <row r="90" spans="2:9" x14ac:dyDescent="0.6">
      <c r="B90" s="19">
        <v>1</v>
      </c>
      <c r="C90" s="26"/>
      <c r="D90" s="19"/>
      <c r="E90" s="50"/>
      <c r="F90" s="19"/>
      <c r="G90" s="58">
        <f>ROUND(E90*F90,0)</f>
        <v>0</v>
      </c>
      <c r="H90" s="58">
        <f>G90*K7</f>
        <v>0</v>
      </c>
      <c r="I90" s="31"/>
    </row>
    <row r="91" spans="2:9" x14ac:dyDescent="0.6">
      <c r="B91" s="19">
        <v>2</v>
      </c>
      <c r="C91" s="26"/>
      <c r="D91" s="19"/>
      <c r="E91" s="50"/>
      <c r="F91" s="19"/>
      <c r="G91" s="58">
        <f t="shared" ref="G91:G92" si="7">ROUND(E91*F91,0)</f>
        <v>0</v>
      </c>
      <c r="H91" s="58">
        <f>G91*K7</f>
        <v>0</v>
      </c>
      <c r="I91" s="31"/>
    </row>
    <row r="92" spans="2:9" x14ac:dyDescent="0.6">
      <c r="B92" s="19">
        <v>3</v>
      </c>
      <c r="C92" s="26"/>
      <c r="D92" s="19"/>
      <c r="E92" s="50"/>
      <c r="F92" s="19"/>
      <c r="G92" s="58">
        <f t="shared" si="7"/>
        <v>0</v>
      </c>
      <c r="H92" s="58">
        <f>G92*K7</f>
        <v>0</v>
      </c>
      <c r="I92" s="31"/>
    </row>
    <row r="93" spans="2:9" ht="17.25" customHeight="1" x14ac:dyDescent="0.6">
      <c r="B93" s="159" t="s">
        <v>19</v>
      </c>
      <c r="C93" s="159"/>
      <c r="D93" s="159"/>
      <c r="E93" s="159"/>
      <c r="F93" s="159"/>
      <c r="G93" s="65">
        <f>SUM(G90:G92)</f>
        <v>0</v>
      </c>
      <c r="H93" s="65">
        <f>G93*K7</f>
        <v>0</v>
      </c>
      <c r="I93" s="49" t="str">
        <f>IF(G93&gt;$G$122*20%, "OVER 20%", "")</f>
        <v/>
      </c>
    </row>
    <row r="94" spans="2:9" x14ac:dyDescent="0.6">
      <c r="B94" s="160"/>
      <c r="C94" s="160"/>
      <c r="D94" s="160"/>
      <c r="E94" s="160"/>
      <c r="F94" s="160"/>
      <c r="G94" s="160"/>
      <c r="H94" s="160"/>
      <c r="I94" s="160"/>
    </row>
    <row r="95" spans="2:9" ht="18" x14ac:dyDescent="0.6">
      <c r="B95" s="158" t="s">
        <v>20</v>
      </c>
      <c r="C95" s="158"/>
      <c r="D95" s="158"/>
      <c r="E95" s="158"/>
      <c r="F95" s="158"/>
      <c r="G95" s="158"/>
      <c r="H95" s="158"/>
      <c r="I95" s="158"/>
    </row>
    <row r="96" spans="2:9" x14ac:dyDescent="0.6">
      <c r="B96" s="162" t="s">
        <v>59</v>
      </c>
      <c r="C96" s="156" t="s">
        <v>9</v>
      </c>
      <c r="D96" s="156" t="s">
        <v>21</v>
      </c>
      <c r="E96" s="156"/>
      <c r="F96" s="48"/>
      <c r="G96" s="56" t="s">
        <v>38</v>
      </c>
      <c r="H96" s="56"/>
      <c r="I96" s="29" t="s">
        <v>60</v>
      </c>
    </row>
    <row r="97" spans="2:9" ht="17.25" customHeight="1" x14ac:dyDescent="0.6">
      <c r="B97" s="162"/>
      <c r="C97" s="156"/>
      <c r="D97" s="156"/>
      <c r="E97" s="156"/>
      <c r="F97" s="18"/>
      <c r="G97" s="57" t="s">
        <v>39</v>
      </c>
      <c r="H97" s="57" t="s">
        <v>162</v>
      </c>
      <c r="I97" s="30" t="s">
        <v>50</v>
      </c>
    </row>
    <row r="98" spans="2:9" x14ac:dyDescent="0.6">
      <c r="B98" s="19">
        <v>1</v>
      </c>
      <c r="C98" s="26"/>
      <c r="D98" s="154"/>
      <c r="E98" s="155"/>
      <c r="F98" s="18"/>
      <c r="G98" s="58"/>
      <c r="H98" s="58">
        <f>G98*K7</f>
        <v>0</v>
      </c>
      <c r="I98" s="31"/>
    </row>
    <row r="99" spans="2:9" x14ac:dyDescent="0.6">
      <c r="B99" s="19">
        <v>2</v>
      </c>
      <c r="C99" s="26"/>
      <c r="D99" s="154"/>
      <c r="E99" s="155"/>
      <c r="F99" s="18"/>
      <c r="G99" s="58"/>
      <c r="H99" s="58">
        <f>G99*K7</f>
        <v>0</v>
      </c>
      <c r="I99" s="31"/>
    </row>
    <row r="100" spans="2:9" x14ac:dyDescent="0.6">
      <c r="B100" s="39">
        <v>3</v>
      </c>
      <c r="C100" s="40"/>
      <c r="D100" s="175"/>
      <c r="E100" s="176"/>
      <c r="F100" s="18"/>
      <c r="G100" s="88"/>
      <c r="H100" s="88">
        <f>G100*K7</f>
        <v>0</v>
      </c>
      <c r="I100" s="46"/>
    </row>
    <row r="101" spans="2:9" ht="17.25" customHeight="1" x14ac:dyDescent="0.6">
      <c r="B101" s="159" t="s">
        <v>22</v>
      </c>
      <c r="C101" s="159"/>
      <c r="D101" s="159"/>
      <c r="E101" s="159"/>
      <c r="F101" s="159"/>
      <c r="G101" s="65">
        <f>SUM(G98:G100)</f>
        <v>0</v>
      </c>
      <c r="H101" s="65">
        <f>G101*K7</f>
        <v>0</v>
      </c>
      <c r="I101" s="31"/>
    </row>
    <row r="102" spans="2:9" x14ac:dyDescent="0.6">
      <c r="B102" s="160"/>
      <c r="C102" s="160"/>
      <c r="D102" s="160"/>
      <c r="E102" s="160"/>
      <c r="F102" s="160"/>
      <c r="G102" s="160"/>
      <c r="H102" s="160"/>
      <c r="I102" s="160"/>
    </row>
    <row r="103" spans="2:9" ht="17.25" customHeight="1" x14ac:dyDescent="0.6">
      <c r="B103" s="158" t="s">
        <v>105</v>
      </c>
      <c r="C103" s="158"/>
      <c r="D103" s="158"/>
      <c r="E103" s="158"/>
      <c r="F103" s="158"/>
      <c r="G103" s="158"/>
      <c r="H103" s="158"/>
      <c r="I103" s="158"/>
    </row>
    <row r="104" spans="2:9" ht="18" x14ac:dyDescent="0.6">
      <c r="B104" s="170" t="s">
        <v>106</v>
      </c>
      <c r="C104" s="170"/>
      <c r="D104" s="170"/>
      <c r="E104" s="170"/>
      <c r="F104" s="170"/>
      <c r="G104" s="170"/>
      <c r="H104" s="170"/>
      <c r="I104" s="170"/>
    </row>
    <row r="105" spans="2:9" x14ac:dyDescent="0.6">
      <c r="B105" s="162" t="s">
        <v>59</v>
      </c>
      <c r="C105" s="156" t="s">
        <v>12</v>
      </c>
      <c r="D105" s="33" t="s">
        <v>54</v>
      </c>
      <c r="E105" s="34" t="s">
        <v>56</v>
      </c>
      <c r="F105" s="33" t="s">
        <v>58</v>
      </c>
      <c r="G105" s="56" t="s">
        <v>38</v>
      </c>
      <c r="H105" s="56"/>
      <c r="I105" s="29" t="s">
        <v>60</v>
      </c>
    </row>
    <row r="106" spans="2:9" x14ac:dyDescent="0.6">
      <c r="B106" s="162"/>
      <c r="C106" s="156"/>
      <c r="D106" s="35" t="s">
        <v>55</v>
      </c>
      <c r="E106" s="45" t="s">
        <v>57</v>
      </c>
      <c r="F106" s="35" t="s">
        <v>57</v>
      </c>
      <c r="G106" s="57" t="s">
        <v>39</v>
      </c>
      <c r="H106" s="57" t="s">
        <v>162</v>
      </c>
      <c r="I106" s="30" t="s">
        <v>50</v>
      </c>
    </row>
    <row r="107" spans="2:9" ht="17.25" customHeight="1" x14ac:dyDescent="0.6">
      <c r="B107" s="19">
        <v>1</v>
      </c>
      <c r="C107" s="26"/>
      <c r="D107" s="50"/>
      <c r="E107" s="43"/>
      <c r="F107" s="20"/>
      <c r="G107" s="58">
        <f>ROUND(D107*E107*F107,0)</f>
        <v>0</v>
      </c>
      <c r="H107" s="58">
        <f>G107*K7</f>
        <v>0</v>
      </c>
      <c r="I107" s="31" t="str">
        <f>IF(D107&gt;3500,"OVER 3,500","")</f>
        <v/>
      </c>
    </row>
    <row r="108" spans="2:9" ht="17.25" customHeight="1" x14ac:dyDescent="0.6">
      <c r="B108" s="19">
        <v>2</v>
      </c>
      <c r="C108" s="26"/>
      <c r="D108" s="50"/>
      <c r="E108" s="43"/>
      <c r="F108" s="20"/>
      <c r="G108" s="58">
        <f t="shared" ref="G108:G109" si="8">ROUND(D108*E108*F108,0)</f>
        <v>0</v>
      </c>
      <c r="H108" s="58">
        <f>G108*K7</f>
        <v>0</v>
      </c>
      <c r="I108" s="31" t="str">
        <f t="shared" ref="I108:I109" si="9">IF(D108&gt;3500,"OVER 3,500","")</f>
        <v/>
      </c>
    </row>
    <row r="109" spans="2:9" x14ac:dyDescent="0.6">
      <c r="B109" s="19">
        <v>3</v>
      </c>
      <c r="C109" s="26"/>
      <c r="D109" s="50"/>
      <c r="E109" s="44"/>
      <c r="F109" s="19"/>
      <c r="G109" s="58">
        <f t="shared" si="8"/>
        <v>0</v>
      </c>
      <c r="H109" s="58">
        <f>G109*K7</f>
        <v>0</v>
      </c>
      <c r="I109" s="31" t="str">
        <f t="shared" si="9"/>
        <v/>
      </c>
    </row>
    <row r="110" spans="2:9" x14ac:dyDescent="0.6">
      <c r="B110" s="171" t="s">
        <v>107</v>
      </c>
      <c r="C110" s="171"/>
      <c r="D110" s="171"/>
      <c r="E110" s="171"/>
      <c r="F110" s="171"/>
      <c r="G110" s="50">
        <f>SUM(G107:G109)</f>
        <v>0</v>
      </c>
      <c r="H110" s="50">
        <f>G110*K7</f>
        <v>0</v>
      </c>
      <c r="I110" s="31"/>
    </row>
    <row r="111" spans="2:9" ht="17.25" customHeight="1" x14ac:dyDescent="0.6">
      <c r="B111" s="170" t="s">
        <v>108</v>
      </c>
      <c r="C111" s="170"/>
      <c r="D111" s="170"/>
      <c r="E111" s="170"/>
      <c r="F111" s="170"/>
      <c r="G111" s="170"/>
      <c r="H111" s="170"/>
      <c r="I111" s="170"/>
    </row>
    <row r="112" spans="2:9" x14ac:dyDescent="0.6">
      <c r="B112" s="162" t="s">
        <v>59</v>
      </c>
      <c r="C112" s="156" t="s">
        <v>51</v>
      </c>
      <c r="D112" s="207" t="s">
        <v>45</v>
      </c>
      <c r="E112" s="208"/>
      <c r="F112" s="46"/>
      <c r="G112" s="56" t="s">
        <v>38</v>
      </c>
      <c r="H112" s="56"/>
      <c r="I112" s="29" t="s">
        <v>60</v>
      </c>
    </row>
    <row r="113" spans="2:9" x14ac:dyDescent="0.6">
      <c r="B113" s="162"/>
      <c r="C113" s="156"/>
      <c r="D113" s="209" t="s">
        <v>7</v>
      </c>
      <c r="E113" s="210"/>
      <c r="F113" s="17"/>
      <c r="G113" s="57" t="s">
        <v>39</v>
      </c>
      <c r="H113" s="57" t="s">
        <v>162</v>
      </c>
      <c r="I113" s="30" t="s">
        <v>50</v>
      </c>
    </row>
    <row r="114" spans="2:9" x14ac:dyDescent="0.6">
      <c r="B114" s="19">
        <v>1</v>
      </c>
      <c r="C114" s="42"/>
      <c r="D114" s="184"/>
      <c r="E114" s="185"/>
      <c r="F114" s="18"/>
      <c r="G114" s="58"/>
      <c r="H114" s="58">
        <f>G114*K7</f>
        <v>0</v>
      </c>
      <c r="I114" s="31"/>
    </row>
    <row r="115" spans="2:9" x14ac:dyDescent="0.6">
      <c r="B115" s="19">
        <v>2</v>
      </c>
      <c r="C115" s="26"/>
      <c r="D115" s="186"/>
      <c r="E115" s="187"/>
      <c r="F115" s="18"/>
      <c r="G115" s="58"/>
      <c r="H115" s="58">
        <f>G115*K7</f>
        <v>0</v>
      </c>
      <c r="I115" s="31"/>
    </row>
    <row r="116" spans="2:9" x14ac:dyDescent="0.6">
      <c r="B116" s="19">
        <v>3</v>
      </c>
      <c r="C116" s="26"/>
      <c r="D116" s="188"/>
      <c r="E116" s="189"/>
      <c r="F116" s="18"/>
      <c r="G116" s="58"/>
      <c r="H116" s="58">
        <f>G116*K7</f>
        <v>0</v>
      </c>
      <c r="I116" s="31"/>
    </row>
    <row r="117" spans="2:9" ht="17.25" customHeight="1" x14ac:dyDescent="0.6">
      <c r="B117" s="190" t="s">
        <v>109</v>
      </c>
      <c r="C117" s="191"/>
      <c r="D117" s="191"/>
      <c r="E117" s="191"/>
      <c r="F117" s="192"/>
      <c r="G117" s="50">
        <f>SUM(G114:G116)</f>
        <v>0</v>
      </c>
      <c r="H117" s="50">
        <f>G117*K7</f>
        <v>0</v>
      </c>
      <c r="I117" s="31"/>
    </row>
    <row r="118" spans="2:9" ht="18" x14ac:dyDescent="0.6">
      <c r="B118" s="159" t="s">
        <v>110</v>
      </c>
      <c r="C118" s="159"/>
      <c r="D118" s="159"/>
      <c r="E118" s="159"/>
      <c r="F118" s="159"/>
      <c r="G118" s="62">
        <f>G110+G117</f>
        <v>0</v>
      </c>
      <c r="H118" s="62">
        <f>G118*K7</f>
        <v>0</v>
      </c>
      <c r="I118" s="31"/>
    </row>
    <row r="119" spans="2:9" x14ac:dyDescent="0.6">
      <c r="B119" s="160"/>
      <c r="C119" s="160"/>
      <c r="D119" s="160"/>
      <c r="E119" s="160"/>
      <c r="F119" s="160"/>
      <c r="G119" s="160"/>
      <c r="H119" s="160"/>
      <c r="I119" s="160"/>
    </row>
    <row r="120" spans="2:9" ht="17.25" customHeight="1" x14ac:dyDescent="0.6">
      <c r="B120" s="174" t="s">
        <v>23</v>
      </c>
      <c r="C120" s="174"/>
      <c r="D120" s="174"/>
      <c r="E120" s="174"/>
      <c r="F120" s="174"/>
      <c r="G120" s="66">
        <f>G101+G93+G85+G76+G55+G45+G24+G118</f>
        <v>0</v>
      </c>
      <c r="H120" s="66">
        <f>G120*K7</f>
        <v>0</v>
      </c>
      <c r="I120" s="31"/>
    </row>
    <row r="121" spans="2:9" ht="18" x14ac:dyDescent="0.6">
      <c r="B121" s="174" t="s">
        <v>67</v>
      </c>
      <c r="C121" s="174"/>
      <c r="D121" s="174"/>
      <c r="E121" s="174"/>
      <c r="F121" s="174"/>
      <c r="G121" s="52">
        <f>ROUND(G120*5%,0)</f>
        <v>0</v>
      </c>
      <c r="H121" s="52">
        <f>G121*K7</f>
        <v>0</v>
      </c>
      <c r="I121" s="31"/>
    </row>
    <row r="122" spans="2:9" ht="16.5" customHeight="1" x14ac:dyDescent="0.6">
      <c r="B122" s="174" t="s">
        <v>24</v>
      </c>
      <c r="C122" s="174"/>
      <c r="D122" s="174"/>
      <c r="E122" s="174"/>
      <c r="F122" s="174"/>
      <c r="G122" s="67">
        <f>G120+G121</f>
        <v>0</v>
      </c>
      <c r="H122" s="67">
        <f>G122*K7</f>
        <v>0</v>
      </c>
      <c r="I122" s="31"/>
    </row>
    <row r="123" spans="2:9" ht="17.25" customHeight="1" x14ac:dyDescent="0.6">
      <c r="D123" s="4"/>
      <c r="E123" s="14"/>
      <c r="F123" s="4"/>
      <c r="G123" s="59"/>
      <c r="H123" s="59"/>
      <c r="I123" s="6"/>
    </row>
    <row r="124" spans="2:9" x14ac:dyDescent="0.6">
      <c r="C124" s="9"/>
      <c r="D124" s="7"/>
      <c r="E124" s="15"/>
      <c r="F124" s="7"/>
      <c r="G124" s="68"/>
      <c r="H124" s="68"/>
      <c r="I124" s="2"/>
    </row>
    <row r="125" spans="2:9" ht="17.25" customHeight="1" x14ac:dyDescent="0.6">
      <c r="D125" s="4"/>
      <c r="E125" s="14"/>
      <c r="F125" s="4"/>
      <c r="G125" s="59"/>
      <c r="H125" s="59"/>
      <c r="I125" s="7"/>
    </row>
    <row r="126" spans="2:9" x14ac:dyDescent="0.6">
      <c r="C126" s="11"/>
      <c r="D126" s="8"/>
      <c r="E126" s="16"/>
      <c r="F126" s="8"/>
      <c r="G126" s="59"/>
      <c r="H126" s="59"/>
      <c r="I126" s="6"/>
    </row>
  </sheetData>
  <mergeCells count="95">
    <mergeCell ref="B46:I46"/>
    <mergeCell ref="D116:E116"/>
    <mergeCell ref="B26:I26"/>
    <mergeCell ref="B27:I27"/>
    <mergeCell ref="B28:B29"/>
    <mergeCell ref="B44:F44"/>
    <mergeCell ref="B45:F45"/>
    <mergeCell ref="D28:D29"/>
    <mergeCell ref="D37:D38"/>
    <mergeCell ref="F28:F29"/>
    <mergeCell ref="C28:C29"/>
    <mergeCell ref="B35:F35"/>
    <mergeCell ref="B36:I36"/>
    <mergeCell ref="B37:B38"/>
    <mergeCell ref="C37:C38"/>
    <mergeCell ref="D84:E84"/>
    <mergeCell ref="D3:G3"/>
    <mergeCell ref="C4:C6"/>
    <mergeCell ref="D7:F7"/>
    <mergeCell ref="D8:F8"/>
    <mergeCell ref="B25:I25"/>
    <mergeCell ref="I3:J3"/>
    <mergeCell ref="B24:F24"/>
    <mergeCell ref="D10:F10"/>
    <mergeCell ref="G10:I10"/>
    <mergeCell ref="B11:I11"/>
    <mergeCell ref="B12:B13"/>
    <mergeCell ref="B19:F19"/>
    <mergeCell ref="B20:I20"/>
    <mergeCell ref="B21:F21"/>
    <mergeCell ref="B22:F22"/>
    <mergeCell ref="B23:F23"/>
    <mergeCell ref="B85:F85"/>
    <mergeCell ref="B68:B69"/>
    <mergeCell ref="C68:C69"/>
    <mergeCell ref="B47:I47"/>
    <mergeCell ref="B48:B49"/>
    <mergeCell ref="C48:C49"/>
    <mergeCell ref="B55:F55"/>
    <mergeCell ref="B56:I56"/>
    <mergeCell ref="B57:I57"/>
    <mergeCell ref="B58:I58"/>
    <mergeCell ref="B59:B60"/>
    <mergeCell ref="C59:C60"/>
    <mergeCell ref="B66:F66"/>
    <mergeCell ref="B67:I67"/>
    <mergeCell ref="D48:D49"/>
    <mergeCell ref="B121:F121"/>
    <mergeCell ref="B122:F122"/>
    <mergeCell ref="B95:I95"/>
    <mergeCell ref="B96:B97"/>
    <mergeCell ref="C96:C97"/>
    <mergeCell ref="D96:E97"/>
    <mergeCell ref="D98:E98"/>
    <mergeCell ref="D99:E99"/>
    <mergeCell ref="B103:I103"/>
    <mergeCell ref="B104:I104"/>
    <mergeCell ref="B105:B106"/>
    <mergeCell ref="C105:C106"/>
    <mergeCell ref="B110:F110"/>
    <mergeCell ref="B111:I111"/>
    <mergeCell ref="B112:B113"/>
    <mergeCell ref="C112:C113"/>
    <mergeCell ref="B101:F101"/>
    <mergeCell ref="B119:I119"/>
    <mergeCell ref="B120:F120"/>
    <mergeCell ref="B87:I87"/>
    <mergeCell ref="B88:B89"/>
    <mergeCell ref="C88:C89"/>
    <mergeCell ref="D88:D89"/>
    <mergeCell ref="B93:F93"/>
    <mergeCell ref="B94:I94"/>
    <mergeCell ref="B118:F118"/>
    <mergeCell ref="B102:I102"/>
    <mergeCell ref="D112:E112"/>
    <mergeCell ref="D113:E113"/>
    <mergeCell ref="D114:E114"/>
    <mergeCell ref="D115:E115"/>
    <mergeCell ref="B117:F117"/>
    <mergeCell ref="K3:L3"/>
    <mergeCell ref="I5:J5"/>
    <mergeCell ref="K5:L5"/>
    <mergeCell ref="I7:J7"/>
    <mergeCell ref="D100:E100"/>
    <mergeCell ref="B86:I86"/>
    <mergeCell ref="B75:F75"/>
    <mergeCell ref="B76:F76"/>
    <mergeCell ref="B77:I77"/>
    <mergeCell ref="B78:I78"/>
    <mergeCell ref="B79:B80"/>
    <mergeCell ref="C79:C80"/>
    <mergeCell ref="D79:E80"/>
    <mergeCell ref="D81:E81"/>
    <mergeCell ref="D82:E82"/>
    <mergeCell ref="D83:E83"/>
  </mergeCells>
  <phoneticPr fontId="2" type="noConversion"/>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55491-5D9B-45D0-BD55-103EFB0A88BB}">
  <dimension ref="B1:K126"/>
  <sheetViews>
    <sheetView showZeros="0" topLeftCell="A13" zoomScaleNormal="100" workbookViewId="0">
      <selection activeCell="B25" sqref="B25:H25"/>
    </sheetView>
  </sheetViews>
  <sheetFormatPr defaultRowHeight="16.899999999999999" x14ac:dyDescent="0.6"/>
  <cols>
    <col min="1" max="1" width="2.125" customWidth="1"/>
    <col min="2" max="2" width="5.25" style="5" customWidth="1"/>
    <col min="3" max="3" width="24" style="10" customWidth="1"/>
    <col min="4" max="4" width="17.125" style="5" customWidth="1"/>
    <col min="5" max="5" width="14" style="13" customWidth="1"/>
    <col min="6" max="6" width="19.75" style="5" customWidth="1"/>
    <col min="7" max="7" width="11.125" style="55" customWidth="1"/>
    <col min="8" max="8" width="12.5" style="3" customWidth="1"/>
    <col min="10" max="10" width="9" style="12"/>
  </cols>
  <sheetData>
    <row r="1" spans="2:11" x14ac:dyDescent="0.6">
      <c r="B1" s="152" t="s">
        <v>152</v>
      </c>
      <c r="C1" s="152"/>
      <c r="D1" s="152"/>
      <c r="E1" s="152"/>
      <c r="F1" s="152"/>
      <c r="G1" s="152"/>
      <c r="H1" s="152"/>
    </row>
    <row r="2" spans="2:11" x14ac:dyDescent="0.6">
      <c r="B2" s="71"/>
      <c r="C2" s="71"/>
      <c r="D2" s="71"/>
      <c r="E2" s="71"/>
      <c r="F2" s="71"/>
      <c r="G2" s="71"/>
      <c r="H2" s="71"/>
    </row>
    <row r="3" spans="2:11" x14ac:dyDescent="0.6">
      <c r="C3" s="105" t="s">
        <v>29</v>
      </c>
      <c r="D3" s="213" t="s">
        <v>126</v>
      </c>
      <c r="E3" s="214"/>
      <c r="F3" s="214"/>
      <c r="G3" s="215"/>
      <c r="H3"/>
      <c r="J3"/>
    </row>
    <row r="4" spans="2:11" x14ac:dyDescent="0.6">
      <c r="C4" s="216" t="s">
        <v>30</v>
      </c>
      <c r="D4" s="106"/>
      <c r="E4" s="105" t="s">
        <v>33</v>
      </c>
      <c r="F4" s="105" t="s">
        <v>34</v>
      </c>
      <c r="G4" s="105" t="s">
        <v>35</v>
      </c>
      <c r="H4"/>
      <c r="J4"/>
    </row>
    <row r="5" spans="2:11" x14ac:dyDescent="0.6">
      <c r="C5" s="217"/>
      <c r="D5" s="105" t="s">
        <v>32</v>
      </c>
      <c r="E5" s="106">
        <v>1</v>
      </c>
      <c r="F5" s="106" t="s">
        <v>127</v>
      </c>
      <c r="G5" s="106">
        <v>2019</v>
      </c>
      <c r="H5"/>
      <c r="J5"/>
    </row>
    <row r="6" spans="2:11" x14ac:dyDescent="0.6">
      <c r="C6" s="218"/>
      <c r="D6" s="105" t="s">
        <v>31</v>
      </c>
      <c r="E6" s="106">
        <v>31</v>
      </c>
      <c r="F6" s="106" t="s">
        <v>128</v>
      </c>
      <c r="G6" s="106">
        <v>2021</v>
      </c>
      <c r="H6"/>
      <c r="J6"/>
    </row>
    <row r="7" spans="2:11" x14ac:dyDescent="0.6">
      <c r="C7" s="105" t="s">
        <v>36</v>
      </c>
      <c r="D7" s="219">
        <v>24</v>
      </c>
      <c r="E7" s="220"/>
      <c r="F7" s="221"/>
      <c r="G7" s="106" t="s">
        <v>102</v>
      </c>
      <c r="H7" s="103"/>
      <c r="I7" s="104"/>
      <c r="J7" s="104"/>
      <c r="K7" s="104"/>
    </row>
    <row r="8" spans="2:11" ht="17.25" customHeight="1" x14ac:dyDescent="0.6">
      <c r="C8" s="107" t="s">
        <v>37</v>
      </c>
      <c r="D8" s="222">
        <f>G122</f>
        <v>578550</v>
      </c>
      <c r="E8" s="223"/>
      <c r="F8" s="224"/>
      <c r="G8" s="106" t="s">
        <v>55</v>
      </c>
      <c r="H8"/>
      <c r="J8"/>
    </row>
    <row r="9" spans="2:11" ht="17.25" customHeight="1" x14ac:dyDescent="0.6">
      <c r="B9" s="69"/>
      <c r="C9" s="69"/>
      <c r="D9" s="4"/>
      <c r="H9" s="2"/>
    </row>
    <row r="10" spans="2:11" ht="18" customHeight="1" x14ac:dyDescent="0.6">
      <c r="B10" s="23" t="s">
        <v>59</v>
      </c>
      <c r="C10" s="24" t="s">
        <v>0</v>
      </c>
      <c r="D10" s="153" t="s">
        <v>1</v>
      </c>
      <c r="E10" s="153"/>
      <c r="F10" s="153"/>
      <c r="G10" s="153" t="s">
        <v>2</v>
      </c>
      <c r="H10" s="153"/>
    </row>
    <row r="11" spans="2:11" ht="18" customHeight="1" x14ac:dyDescent="0.6">
      <c r="B11" s="158" t="s">
        <v>158</v>
      </c>
      <c r="C11" s="158"/>
      <c r="D11" s="158"/>
      <c r="E11" s="158"/>
      <c r="F11" s="158"/>
      <c r="G11" s="158"/>
      <c r="H11" s="158"/>
    </row>
    <row r="12" spans="2:11" x14ac:dyDescent="0.6">
      <c r="B12" s="162" t="s">
        <v>59</v>
      </c>
      <c r="C12" s="32" t="s">
        <v>40</v>
      </c>
      <c r="D12" s="33" t="s">
        <v>120</v>
      </c>
      <c r="E12" s="34" t="s">
        <v>44</v>
      </c>
      <c r="F12" s="33" t="s">
        <v>48</v>
      </c>
      <c r="G12" s="56" t="s">
        <v>38</v>
      </c>
      <c r="H12" s="29" t="s">
        <v>60</v>
      </c>
    </row>
    <row r="13" spans="2:11" x14ac:dyDescent="0.6">
      <c r="B13" s="162"/>
      <c r="C13" s="35" t="s">
        <v>41</v>
      </c>
      <c r="D13" s="35" t="s">
        <v>55</v>
      </c>
      <c r="E13" s="34" t="s">
        <v>42</v>
      </c>
      <c r="F13" s="35" t="s">
        <v>102</v>
      </c>
      <c r="G13" s="57" t="s">
        <v>39</v>
      </c>
      <c r="H13" s="30" t="s">
        <v>50</v>
      </c>
    </row>
    <row r="14" spans="2:11" x14ac:dyDescent="0.6">
      <c r="B14" s="19">
        <v>1</v>
      </c>
      <c r="C14" s="26" t="s">
        <v>130</v>
      </c>
      <c r="D14" s="86">
        <v>100000</v>
      </c>
      <c r="E14" s="27">
        <v>0.5</v>
      </c>
      <c r="F14" s="28">
        <v>24</v>
      </c>
      <c r="G14" s="58">
        <f>ROUND((D14/12)*E14*F14,0)</f>
        <v>100000</v>
      </c>
      <c r="H14" s="70" t="str">
        <f>IF(D14&gt;100000,"OVER 100,000","")</f>
        <v/>
      </c>
    </row>
    <row r="15" spans="2:11" x14ac:dyDescent="0.6">
      <c r="B15" s="19">
        <v>2</v>
      </c>
      <c r="C15" s="26" t="s">
        <v>129</v>
      </c>
      <c r="D15" s="50">
        <v>70000</v>
      </c>
      <c r="E15" s="27">
        <v>0.7</v>
      </c>
      <c r="F15" s="28">
        <v>24</v>
      </c>
      <c r="G15" s="58">
        <f t="shared" ref="G15:G18" si="0">ROUND((D15/12)*E15*F15,0)</f>
        <v>98000</v>
      </c>
      <c r="H15" s="70" t="str">
        <f>IF(D15&gt;100000,"OVER 100,000","")</f>
        <v/>
      </c>
    </row>
    <row r="16" spans="2:11" x14ac:dyDescent="0.6">
      <c r="B16" s="19">
        <v>3</v>
      </c>
      <c r="C16" s="26" t="s">
        <v>148</v>
      </c>
      <c r="D16" s="50">
        <v>70000</v>
      </c>
      <c r="E16" s="27">
        <v>0.7</v>
      </c>
      <c r="F16" s="28">
        <v>24</v>
      </c>
      <c r="G16" s="58">
        <f t="shared" ref="G16" si="1">ROUND((D16/12)*E16*F16,0)</f>
        <v>98000</v>
      </c>
      <c r="H16" s="70" t="str">
        <f>IF(D16&gt;100000,"OVER 100,000","")</f>
        <v/>
      </c>
    </row>
    <row r="17" spans="2:9" x14ac:dyDescent="0.6">
      <c r="B17" s="19">
        <v>4</v>
      </c>
      <c r="C17" s="26"/>
      <c r="D17" s="50"/>
      <c r="E17" s="27"/>
      <c r="F17" s="28"/>
      <c r="G17" s="58">
        <f t="shared" si="0"/>
        <v>0</v>
      </c>
      <c r="H17" s="70" t="str">
        <f>IF(D17&gt;100000,"OVER 100,000","")</f>
        <v/>
      </c>
    </row>
    <row r="18" spans="2:9" x14ac:dyDescent="0.6">
      <c r="B18" s="19">
        <v>5</v>
      </c>
      <c r="C18" s="26"/>
      <c r="D18" s="50"/>
      <c r="E18" s="27"/>
      <c r="F18" s="28"/>
      <c r="G18" s="58">
        <f t="shared" si="0"/>
        <v>0</v>
      </c>
      <c r="H18" s="70" t="str">
        <f>IF(D18&gt;100000,"OVER 100,000","")</f>
        <v/>
      </c>
    </row>
    <row r="19" spans="2:9" ht="17.25" customHeight="1" x14ac:dyDescent="0.6">
      <c r="B19" s="167" t="s">
        <v>3</v>
      </c>
      <c r="C19" s="167"/>
      <c r="D19" s="167"/>
      <c r="E19" s="167"/>
      <c r="F19" s="167"/>
      <c r="G19" s="59">
        <f>SUM(G14:G18)</f>
        <v>296000</v>
      </c>
      <c r="H19" s="31"/>
    </row>
    <row r="20" spans="2:9" ht="18.75" customHeight="1" x14ac:dyDescent="0.6">
      <c r="B20" s="165" t="s">
        <v>4</v>
      </c>
      <c r="C20" s="165"/>
      <c r="D20" s="165"/>
      <c r="E20" s="165"/>
      <c r="F20" s="165"/>
      <c r="G20" s="165"/>
      <c r="H20" s="165"/>
    </row>
    <row r="21" spans="2:9" x14ac:dyDescent="0.6">
      <c r="B21" s="156" t="s">
        <v>5</v>
      </c>
      <c r="C21" s="156"/>
      <c r="D21" s="156"/>
      <c r="E21" s="156"/>
      <c r="F21" s="156"/>
      <c r="G21" s="60"/>
      <c r="H21" s="25"/>
    </row>
    <row r="22" spans="2:9" ht="17.25" customHeight="1" x14ac:dyDescent="0.6">
      <c r="B22" s="168" t="s">
        <v>6</v>
      </c>
      <c r="C22" s="168"/>
      <c r="D22" s="168"/>
      <c r="E22" s="168"/>
      <c r="F22" s="168"/>
      <c r="G22" s="61" t="s">
        <v>131</v>
      </c>
      <c r="H22" s="37" t="s">
        <v>50</v>
      </c>
    </row>
    <row r="23" spans="2:9" ht="17.25" customHeight="1" x14ac:dyDescent="0.6">
      <c r="B23" s="169" t="s">
        <v>132</v>
      </c>
      <c r="C23" s="169"/>
      <c r="D23" s="169"/>
      <c r="E23" s="169"/>
      <c r="F23" s="169"/>
      <c r="G23" s="52">
        <f>G19*0.25</f>
        <v>74000</v>
      </c>
      <c r="H23" s="31"/>
    </row>
    <row r="24" spans="2:9" ht="17.25" customHeight="1" x14ac:dyDescent="0.6">
      <c r="B24" s="159" t="s">
        <v>43</v>
      </c>
      <c r="C24" s="159"/>
      <c r="D24" s="159"/>
      <c r="E24" s="159"/>
      <c r="F24" s="159"/>
      <c r="G24" s="62">
        <f>G19+G23</f>
        <v>370000</v>
      </c>
      <c r="H24" s="31"/>
    </row>
    <row r="25" spans="2:9" ht="17.25" customHeight="1" x14ac:dyDescent="0.6">
      <c r="B25" s="160"/>
      <c r="C25" s="160"/>
      <c r="D25" s="160"/>
      <c r="E25" s="160"/>
      <c r="F25" s="160"/>
      <c r="G25" s="160"/>
      <c r="H25" s="160"/>
    </row>
    <row r="26" spans="2:9" ht="18" x14ac:dyDescent="0.6">
      <c r="B26" s="158" t="s">
        <v>157</v>
      </c>
      <c r="C26" s="158"/>
      <c r="D26" s="158"/>
      <c r="E26" s="158"/>
      <c r="F26" s="158"/>
      <c r="G26" s="158"/>
      <c r="H26" s="158"/>
    </row>
    <row r="27" spans="2:9" ht="16.5" customHeight="1" x14ac:dyDescent="0.6">
      <c r="B27" s="166" t="s">
        <v>123</v>
      </c>
      <c r="C27" s="166"/>
      <c r="D27" s="166"/>
      <c r="E27" s="166"/>
      <c r="F27" s="166"/>
      <c r="G27" s="166"/>
      <c r="H27" s="166"/>
      <c r="I27" s="1"/>
    </row>
    <row r="28" spans="2:9" x14ac:dyDescent="0.6">
      <c r="B28" s="162" t="s">
        <v>59</v>
      </c>
      <c r="C28" s="157" t="s">
        <v>119</v>
      </c>
      <c r="D28" s="193" t="s">
        <v>122</v>
      </c>
      <c r="E28" s="34" t="s">
        <v>46</v>
      </c>
      <c r="F28" s="150" t="s">
        <v>47</v>
      </c>
      <c r="G28" s="60" t="s">
        <v>38</v>
      </c>
      <c r="H28" s="25" t="s">
        <v>60</v>
      </c>
      <c r="I28" s="1"/>
    </row>
    <row r="29" spans="2:9" x14ac:dyDescent="0.6">
      <c r="B29" s="162"/>
      <c r="C29" s="156"/>
      <c r="D29" s="151"/>
      <c r="E29" s="38" t="s">
        <v>42</v>
      </c>
      <c r="F29" s="151"/>
      <c r="G29" s="61" t="s">
        <v>39</v>
      </c>
      <c r="H29" s="37" t="s">
        <v>50</v>
      </c>
    </row>
    <row r="30" spans="2:9" x14ac:dyDescent="0.6">
      <c r="B30" s="19">
        <v>1</v>
      </c>
      <c r="C30" s="26" t="s">
        <v>134</v>
      </c>
      <c r="D30" s="50">
        <v>25000</v>
      </c>
      <c r="E30" s="27">
        <v>1</v>
      </c>
      <c r="F30" s="87">
        <v>0.33333333333333331</v>
      </c>
      <c r="G30" s="54">
        <f>ROUND(D30*E30*(F30*($D$7/12)),0)</f>
        <v>16667</v>
      </c>
      <c r="H30" s="31"/>
    </row>
    <row r="31" spans="2:9" x14ac:dyDescent="0.6">
      <c r="B31" s="19">
        <v>2</v>
      </c>
      <c r="C31" s="26" t="s">
        <v>135</v>
      </c>
      <c r="D31" s="50">
        <v>10000</v>
      </c>
      <c r="E31" s="27">
        <v>0.5</v>
      </c>
      <c r="F31" s="87">
        <f>1/3</f>
        <v>0.33333333333333331</v>
      </c>
      <c r="G31" s="54">
        <f>ROUND(D31*E31*(F31*($D$7/12)),0)</f>
        <v>3333</v>
      </c>
      <c r="H31" s="31"/>
    </row>
    <row r="32" spans="2:9" x14ac:dyDescent="0.6">
      <c r="B32" s="19">
        <v>3</v>
      </c>
      <c r="C32" s="26"/>
      <c r="D32" s="50"/>
      <c r="E32" s="27"/>
      <c r="F32" s="87"/>
      <c r="G32" s="54">
        <f t="shared" ref="G32:G34" si="2">ROUND(D32*E32*(F32*($D$7/12)),0)</f>
        <v>0</v>
      </c>
      <c r="H32" s="31"/>
    </row>
    <row r="33" spans="2:8" x14ac:dyDescent="0.6">
      <c r="B33" s="19">
        <v>4</v>
      </c>
      <c r="C33" s="26"/>
      <c r="D33" s="50"/>
      <c r="E33" s="27"/>
      <c r="F33" s="87"/>
      <c r="G33" s="54">
        <f t="shared" si="2"/>
        <v>0</v>
      </c>
      <c r="H33" s="31"/>
    </row>
    <row r="34" spans="2:8" x14ac:dyDescent="0.6">
      <c r="B34" s="19">
        <v>5</v>
      </c>
      <c r="C34" s="26"/>
      <c r="D34" s="50"/>
      <c r="E34" s="27"/>
      <c r="F34" s="87"/>
      <c r="G34" s="54">
        <f t="shared" si="2"/>
        <v>0</v>
      </c>
      <c r="H34" s="31"/>
    </row>
    <row r="35" spans="2:8" x14ac:dyDescent="0.6">
      <c r="B35" s="171" t="s">
        <v>25</v>
      </c>
      <c r="C35" s="171"/>
      <c r="D35" s="171"/>
      <c r="E35" s="171"/>
      <c r="F35" s="171"/>
      <c r="G35" s="50">
        <f>SUM(G30:G34)</f>
        <v>20000</v>
      </c>
      <c r="H35" s="31"/>
    </row>
    <row r="36" spans="2:8" ht="18" x14ac:dyDescent="0.6">
      <c r="B36" s="172" t="s">
        <v>52</v>
      </c>
      <c r="C36" s="172"/>
      <c r="D36" s="172"/>
      <c r="E36" s="172"/>
      <c r="F36" s="173"/>
      <c r="G36" s="172"/>
      <c r="H36" s="172"/>
    </row>
    <row r="37" spans="2:8" ht="17.25" customHeight="1" x14ac:dyDescent="0.6">
      <c r="B37" s="162" t="s">
        <v>59</v>
      </c>
      <c r="C37" s="157" t="s">
        <v>136</v>
      </c>
      <c r="D37" s="193" t="s">
        <v>138</v>
      </c>
      <c r="E37" s="34" t="s">
        <v>46</v>
      </c>
      <c r="F37" s="91" t="s">
        <v>139</v>
      </c>
      <c r="G37" s="60" t="s">
        <v>38</v>
      </c>
      <c r="H37" s="25" t="s">
        <v>60</v>
      </c>
    </row>
    <row r="38" spans="2:8" x14ac:dyDescent="0.6">
      <c r="B38" s="162"/>
      <c r="C38" s="156"/>
      <c r="D38" s="151"/>
      <c r="E38" s="38" t="s">
        <v>42</v>
      </c>
      <c r="F38" s="92" t="s">
        <v>140</v>
      </c>
      <c r="G38" s="61" t="s">
        <v>39</v>
      </c>
      <c r="H38" s="37" t="s">
        <v>50</v>
      </c>
    </row>
    <row r="39" spans="2:8" x14ac:dyDescent="0.6">
      <c r="B39" s="19">
        <v>1</v>
      </c>
      <c r="C39" s="26" t="s">
        <v>137</v>
      </c>
      <c r="D39" s="94">
        <v>43466</v>
      </c>
      <c r="E39" s="27">
        <v>1</v>
      </c>
      <c r="F39" s="93">
        <v>1250</v>
      </c>
      <c r="G39" s="54">
        <f>ROUND(E39*F39*$D$7,0)</f>
        <v>30000</v>
      </c>
      <c r="H39" s="31"/>
    </row>
    <row r="40" spans="2:8" x14ac:dyDescent="0.6">
      <c r="B40" s="19">
        <v>2</v>
      </c>
      <c r="C40" s="26"/>
      <c r="D40" s="50"/>
      <c r="E40" s="27"/>
      <c r="F40" s="90"/>
      <c r="G40" s="54">
        <f t="shared" ref="G40:G43" si="3">ROUND(D40*E40,0)</f>
        <v>0</v>
      </c>
      <c r="H40" s="31"/>
    </row>
    <row r="41" spans="2:8" x14ac:dyDescent="0.6">
      <c r="B41" s="19">
        <v>3</v>
      </c>
      <c r="C41" s="26"/>
      <c r="D41" s="50"/>
      <c r="E41" s="27"/>
      <c r="F41" s="90"/>
      <c r="G41" s="54">
        <f t="shared" si="3"/>
        <v>0</v>
      </c>
      <c r="H41" s="31"/>
    </row>
    <row r="42" spans="2:8" x14ac:dyDescent="0.6">
      <c r="B42" s="19">
        <v>4</v>
      </c>
      <c r="C42" s="26"/>
      <c r="D42" s="50"/>
      <c r="E42" s="27"/>
      <c r="F42" s="90"/>
      <c r="G42" s="54">
        <f t="shared" si="3"/>
        <v>0</v>
      </c>
      <c r="H42" s="31"/>
    </row>
    <row r="43" spans="2:8" x14ac:dyDescent="0.6">
      <c r="B43" s="39">
        <v>5</v>
      </c>
      <c r="C43" s="40"/>
      <c r="D43" s="51"/>
      <c r="E43" s="41"/>
      <c r="F43" s="90"/>
      <c r="G43" s="54">
        <f t="shared" si="3"/>
        <v>0</v>
      </c>
      <c r="H43" s="31"/>
    </row>
    <row r="44" spans="2:8" ht="17.25" customHeight="1" x14ac:dyDescent="0.6">
      <c r="B44" s="161" t="s">
        <v>26</v>
      </c>
      <c r="C44" s="161"/>
      <c r="D44" s="161"/>
      <c r="E44" s="161"/>
      <c r="F44" s="161"/>
      <c r="G44" s="55">
        <f>SUM(G39:G43)</f>
        <v>30000</v>
      </c>
      <c r="H44" s="31"/>
    </row>
    <row r="45" spans="2:8" ht="18" x14ac:dyDescent="0.6">
      <c r="B45" s="159" t="s">
        <v>49</v>
      </c>
      <c r="C45" s="159"/>
      <c r="D45" s="159"/>
      <c r="E45" s="159"/>
      <c r="F45" s="159"/>
      <c r="G45" s="62">
        <f>G35+G44</f>
        <v>50000</v>
      </c>
      <c r="H45" s="31"/>
    </row>
    <row r="46" spans="2:8" ht="17.25" customHeight="1" x14ac:dyDescent="0.6">
      <c r="B46" s="160"/>
      <c r="C46" s="160"/>
      <c r="D46" s="160"/>
      <c r="E46" s="160"/>
      <c r="F46" s="160"/>
      <c r="G46" s="160"/>
      <c r="H46" s="160"/>
    </row>
    <row r="47" spans="2:8" ht="18" x14ac:dyDescent="0.6">
      <c r="B47" s="158" t="s">
        <v>8</v>
      </c>
      <c r="C47" s="158"/>
      <c r="D47" s="158"/>
      <c r="E47" s="158"/>
      <c r="F47" s="158"/>
      <c r="G47" s="158"/>
      <c r="H47" s="158"/>
    </row>
    <row r="48" spans="2:8" x14ac:dyDescent="0.6">
      <c r="B48" s="162" t="s">
        <v>59</v>
      </c>
      <c r="C48" s="157" t="s">
        <v>141</v>
      </c>
      <c r="D48" s="150" t="s">
        <v>45</v>
      </c>
      <c r="E48" s="34" t="s">
        <v>46</v>
      </c>
      <c r="F48" s="46"/>
      <c r="G48" s="60" t="s">
        <v>38</v>
      </c>
      <c r="H48" s="25" t="s">
        <v>60</v>
      </c>
    </row>
    <row r="49" spans="2:8" x14ac:dyDescent="0.6">
      <c r="B49" s="162"/>
      <c r="C49" s="156"/>
      <c r="D49" s="151"/>
      <c r="E49" s="38" t="s">
        <v>42</v>
      </c>
      <c r="F49" s="17"/>
      <c r="G49" s="61" t="s">
        <v>39</v>
      </c>
      <c r="H49" s="37" t="s">
        <v>50</v>
      </c>
    </row>
    <row r="50" spans="2:8" x14ac:dyDescent="0.6">
      <c r="B50" s="19">
        <v>1</v>
      </c>
      <c r="C50" s="95" t="s">
        <v>142</v>
      </c>
      <c r="D50" s="50">
        <f>200*100</f>
        <v>20000</v>
      </c>
      <c r="E50" s="27">
        <v>1</v>
      </c>
      <c r="F50" s="18"/>
      <c r="G50" s="54">
        <f>ROUND(D50*E50,0)</f>
        <v>20000</v>
      </c>
      <c r="H50" s="31"/>
    </row>
    <row r="51" spans="2:8" x14ac:dyDescent="0.6">
      <c r="B51" s="19">
        <v>2</v>
      </c>
      <c r="C51" s="95" t="s">
        <v>143</v>
      </c>
      <c r="D51" s="96">
        <f>50*1000</f>
        <v>50000</v>
      </c>
      <c r="E51" s="97">
        <v>1</v>
      </c>
      <c r="F51" s="18"/>
      <c r="G51" s="54">
        <f t="shared" ref="G51:G54" si="4">ROUND(D51*E51,0)</f>
        <v>50000</v>
      </c>
      <c r="H51" s="31"/>
    </row>
    <row r="52" spans="2:8" x14ac:dyDescent="0.6">
      <c r="B52" s="19">
        <v>3</v>
      </c>
      <c r="C52" s="26"/>
      <c r="D52" s="50"/>
      <c r="E52" s="27"/>
      <c r="F52" s="18"/>
      <c r="G52" s="54">
        <f t="shared" si="4"/>
        <v>0</v>
      </c>
      <c r="H52" s="31"/>
    </row>
    <row r="53" spans="2:8" x14ac:dyDescent="0.6">
      <c r="B53" s="19">
        <v>4</v>
      </c>
      <c r="C53" s="26"/>
      <c r="D53" s="50"/>
      <c r="E53" s="27"/>
      <c r="F53" s="18"/>
      <c r="G53" s="54">
        <f t="shared" si="4"/>
        <v>0</v>
      </c>
      <c r="H53" s="31"/>
    </row>
    <row r="54" spans="2:8" x14ac:dyDescent="0.6">
      <c r="B54" s="39">
        <v>5</v>
      </c>
      <c r="C54" s="40"/>
      <c r="D54" s="51"/>
      <c r="E54" s="41"/>
      <c r="F54" s="18"/>
      <c r="G54" s="54">
        <f t="shared" si="4"/>
        <v>0</v>
      </c>
      <c r="H54" s="31"/>
    </row>
    <row r="55" spans="2:8" ht="18" x14ac:dyDescent="0.6">
      <c r="B55" s="159" t="s">
        <v>10</v>
      </c>
      <c r="C55" s="159"/>
      <c r="D55" s="159"/>
      <c r="E55" s="159"/>
      <c r="F55" s="159"/>
      <c r="G55" s="63">
        <f>SUM(G50:G54)</f>
        <v>70000</v>
      </c>
      <c r="H55" s="31"/>
    </row>
    <row r="56" spans="2:8" x14ac:dyDescent="0.6">
      <c r="B56" s="160"/>
      <c r="C56" s="160"/>
      <c r="D56" s="160"/>
      <c r="E56" s="160"/>
      <c r="F56" s="160"/>
      <c r="G56" s="160"/>
      <c r="H56" s="160"/>
    </row>
    <row r="57" spans="2:8" ht="17.25" customHeight="1" x14ac:dyDescent="0.6">
      <c r="B57" s="158" t="s">
        <v>11</v>
      </c>
      <c r="C57" s="158"/>
      <c r="D57" s="158"/>
      <c r="E57" s="158"/>
      <c r="F57" s="158"/>
      <c r="G57" s="158"/>
      <c r="H57" s="158"/>
    </row>
    <row r="58" spans="2:8" ht="18" x14ac:dyDescent="0.6">
      <c r="B58" s="170" t="s">
        <v>53</v>
      </c>
      <c r="C58" s="170"/>
      <c r="D58" s="170"/>
      <c r="E58" s="170"/>
      <c r="F58" s="170"/>
      <c r="G58" s="170"/>
      <c r="H58" s="170"/>
    </row>
    <row r="59" spans="2:8" x14ac:dyDescent="0.6">
      <c r="B59" s="162" t="s">
        <v>59</v>
      </c>
      <c r="C59" s="156" t="s">
        <v>12</v>
      </c>
      <c r="D59" s="33" t="s">
        <v>54</v>
      </c>
      <c r="E59" s="34" t="s">
        <v>56</v>
      </c>
      <c r="F59" s="33" t="s">
        <v>58</v>
      </c>
      <c r="G59" s="60" t="s">
        <v>38</v>
      </c>
      <c r="H59" s="25" t="s">
        <v>60</v>
      </c>
    </row>
    <row r="60" spans="2:8" x14ac:dyDescent="0.6">
      <c r="B60" s="162"/>
      <c r="C60" s="156"/>
      <c r="D60" s="35" t="s">
        <v>55</v>
      </c>
      <c r="E60" s="45" t="s">
        <v>57</v>
      </c>
      <c r="F60" s="35" t="s">
        <v>57</v>
      </c>
      <c r="G60" s="61" t="s">
        <v>39</v>
      </c>
      <c r="H60" s="37" t="s">
        <v>50</v>
      </c>
    </row>
    <row r="61" spans="2:8" ht="17.25" customHeight="1" x14ac:dyDescent="0.6">
      <c r="B61" s="19">
        <v>1</v>
      </c>
      <c r="C61" s="26" t="s">
        <v>144</v>
      </c>
      <c r="D61" s="98">
        <v>3000</v>
      </c>
      <c r="E61" s="99">
        <v>1</v>
      </c>
      <c r="F61" s="100">
        <v>2</v>
      </c>
      <c r="G61" s="54">
        <f>ROUND(D61*E61*F61,0)</f>
        <v>6000</v>
      </c>
      <c r="H61" s="31" t="str">
        <f>IF(D61&gt;5000,"OVER 5,000","")</f>
        <v/>
      </c>
    </row>
    <row r="62" spans="2:8" ht="17.25" customHeight="1" x14ac:dyDescent="0.6">
      <c r="B62" s="19">
        <v>2</v>
      </c>
      <c r="C62" s="26"/>
      <c r="D62" s="50"/>
      <c r="E62" s="43"/>
      <c r="F62" s="20"/>
      <c r="G62" s="54">
        <f t="shared" ref="G62:G65" si="5">ROUND(D62*E62*F62,0)</f>
        <v>0</v>
      </c>
      <c r="H62" s="31" t="str">
        <f>IF(D62&gt;5000,"OVER 5,000","")</f>
        <v/>
      </c>
    </row>
    <row r="63" spans="2:8" x14ac:dyDescent="0.6">
      <c r="B63" s="19">
        <v>3</v>
      </c>
      <c r="C63" s="26"/>
      <c r="D63" s="50"/>
      <c r="E63" s="44"/>
      <c r="F63" s="19"/>
      <c r="G63" s="54">
        <f t="shared" si="5"/>
        <v>0</v>
      </c>
      <c r="H63" s="31" t="str">
        <f t="shared" ref="H63:H65" si="6">IF(D63&gt;5000,"OVER 5,000","")</f>
        <v/>
      </c>
    </row>
    <row r="64" spans="2:8" x14ac:dyDescent="0.6">
      <c r="B64" s="19">
        <v>4</v>
      </c>
      <c r="C64" s="26"/>
      <c r="D64" s="50"/>
      <c r="E64" s="44"/>
      <c r="F64" s="19"/>
      <c r="G64" s="54">
        <f t="shared" si="5"/>
        <v>0</v>
      </c>
      <c r="H64" s="31" t="str">
        <f t="shared" si="6"/>
        <v/>
      </c>
    </row>
    <row r="65" spans="2:8" x14ac:dyDescent="0.6">
      <c r="B65" s="19">
        <v>5</v>
      </c>
      <c r="C65" s="26"/>
      <c r="D65" s="50"/>
      <c r="E65" s="44"/>
      <c r="F65" s="19"/>
      <c r="G65" s="54">
        <f t="shared" si="5"/>
        <v>0</v>
      </c>
      <c r="H65" s="31" t="str">
        <f t="shared" si="6"/>
        <v/>
      </c>
    </row>
    <row r="66" spans="2:8" x14ac:dyDescent="0.6">
      <c r="B66" s="171" t="s">
        <v>27</v>
      </c>
      <c r="C66" s="171"/>
      <c r="D66" s="171"/>
      <c r="E66" s="171"/>
      <c r="F66" s="171"/>
      <c r="G66" s="50">
        <f>SUM(G61:G65)</f>
        <v>6000</v>
      </c>
      <c r="H66" s="31"/>
    </row>
    <row r="67" spans="2:8" ht="17.25" customHeight="1" x14ac:dyDescent="0.6">
      <c r="B67" s="170" t="s">
        <v>61</v>
      </c>
      <c r="C67" s="170"/>
      <c r="D67" s="170"/>
      <c r="E67" s="170"/>
      <c r="F67" s="170"/>
      <c r="G67" s="170"/>
      <c r="H67" s="170"/>
    </row>
    <row r="68" spans="2:8" x14ac:dyDescent="0.6">
      <c r="B68" s="162" t="s">
        <v>59</v>
      </c>
      <c r="C68" s="156" t="s">
        <v>12</v>
      </c>
      <c r="D68" s="33" t="s">
        <v>54</v>
      </c>
      <c r="E68" s="34" t="s">
        <v>56</v>
      </c>
      <c r="F68" s="33" t="s">
        <v>58</v>
      </c>
      <c r="G68" s="60" t="s">
        <v>38</v>
      </c>
      <c r="H68" s="25" t="s">
        <v>60</v>
      </c>
    </row>
    <row r="69" spans="2:8" x14ac:dyDescent="0.6">
      <c r="B69" s="162"/>
      <c r="C69" s="156"/>
      <c r="D69" s="35" t="s">
        <v>55</v>
      </c>
      <c r="E69" s="45" t="s">
        <v>57</v>
      </c>
      <c r="F69" s="35" t="s">
        <v>57</v>
      </c>
      <c r="G69" s="61" t="s">
        <v>39</v>
      </c>
      <c r="H69" s="37" t="s">
        <v>50</v>
      </c>
    </row>
    <row r="70" spans="2:8" ht="17.25" customHeight="1" x14ac:dyDescent="0.6">
      <c r="B70" s="19">
        <v>1</v>
      </c>
      <c r="C70" s="95" t="s">
        <v>145</v>
      </c>
      <c r="D70" s="96">
        <v>500</v>
      </c>
      <c r="E70" s="99">
        <v>2</v>
      </c>
      <c r="F70" s="100">
        <v>3</v>
      </c>
      <c r="G70" s="54">
        <f>ROUND(D70*E70*F70,0)</f>
        <v>3000</v>
      </c>
      <c r="H70" s="31"/>
    </row>
    <row r="71" spans="2:8" x14ac:dyDescent="0.6">
      <c r="B71" s="19">
        <v>2</v>
      </c>
      <c r="C71" s="26"/>
      <c r="D71" s="50"/>
      <c r="E71" s="44"/>
      <c r="F71" s="19"/>
      <c r="G71" s="54">
        <f t="shared" ref="G71:G74" si="7">ROUND(D71*E71*F71,0)</f>
        <v>0</v>
      </c>
      <c r="H71" s="31"/>
    </row>
    <row r="72" spans="2:8" x14ac:dyDescent="0.6">
      <c r="B72" s="19">
        <v>3</v>
      </c>
      <c r="C72" s="26"/>
      <c r="D72" s="50"/>
      <c r="E72" s="44"/>
      <c r="F72" s="19"/>
      <c r="G72" s="54">
        <f t="shared" si="7"/>
        <v>0</v>
      </c>
      <c r="H72" s="31"/>
    </row>
    <row r="73" spans="2:8" x14ac:dyDescent="0.6">
      <c r="B73" s="19">
        <v>4</v>
      </c>
      <c r="C73" s="26"/>
      <c r="D73" s="50"/>
      <c r="E73" s="44"/>
      <c r="F73" s="19"/>
      <c r="G73" s="54">
        <f t="shared" si="7"/>
        <v>0</v>
      </c>
      <c r="H73" s="31"/>
    </row>
    <row r="74" spans="2:8" x14ac:dyDescent="0.6">
      <c r="B74" s="19">
        <v>5</v>
      </c>
      <c r="C74" s="26"/>
      <c r="D74" s="50"/>
      <c r="E74" s="44"/>
      <c r="F74" s="19"/>
      <c r="G74" s="54">
        <f t="shared" si="7"/>
        <v>0</v>
      </c>
      <c r="H74" s="31"/>
    </row>
    <row r="75" spans="2:8" ht="17.25" customHeight="1" x14ac:dyDescent="0.6">
      <c r="B75" s="190" t="s">
        <v>28</v>
      </c>
      <c r="C75" s="191"/>
      <c r="D75" s="191"/>
      <c r="E75" s="191"/>
      <c r="F75" s="192"/>
      <c r="G75" s="50">
        <f>SUM(G70:G74)</f>
        <v>3000</v>
      </c>
      <c r="H75" s="31"/>
    </row>
    <row r="76" spans="2:8" ht="18" x14ac:dyDescent="0.6">
      <c r="B76" s="159" t="s">
        <v>62</v>
      </c>
      <c r="C76" s="159"/>
      <c r="D76" s="159"/>
      <c r="E76" s="159"/>
      <c r="F76" s="159"/>
      <c r="G76" s="62">
        <f>G66+G75</f>
        <v>9000</v>
      </c>
      <c r="H76" s="31"/>
    </row>
    <row r="77" spans="2:8" ht="17.25" customHeight="1" x14ac:dyDescent="0.6">
      <c r="B77" s="160"/>
      <c r="C77" s="160"/>
      <c r="D77" s="160"/>
      <c r="E77" s="160"/>
      <c r="F77" s="160"/>
      <c r="G77" s="160"/>
      <c r="H77" s="160"/>
    </row>
    <row r="78" spans="2:8" ht="18" x14ac:dyDescent="0.6">
      <c r="B78" s="158" t="s">
        <v>63</v>
      </c>
      <c r="C78" s="158"/>
      <c r="D78" s="158"/>
      <c r="E78" s="158"/>
      <c r="F78" s="158"/>
      <c r="G78" s="158"/>
      <c r="H78" s="158"/>
    </row>
    <row r="79" spans="2:8" x14ac:dyDescent="0.6">
      <c r="B79" s="162" t="s">
        <v>59</v>
      </c>
      <c r="C79" s="156" t="s">
        <v>14</v>
      </c>
      <c r="D79" s="156" t="s">
        <v>13</v>
      </c>
      <c r="E79" s="156"/>
      <c r="F79" s="48"/>
      <c r="G79" s="60" t="s">
        <v>38</v>
      </c>
      <c r="H79" s="25" t="s">
        <v>60</v>
      </c>
    </row>
    <row r="80" spans="2:8" x14ac:dyDescent="0.6">
      <c r="B80" s="162"/>
      <c r="C80" s="156"/>
      <c r="D80" s="156"/>
      <c r="E80" s="156"/>
      <c r="F80" s="18"/>
      <c r="G80" s="61" t="s">
        <v>39</v>
      </c>
      <c r="H80" s="37" t="s">
        <v>50</v>
      </c>
    </row>
    <row r="81" spans="2:8" ht="17.25" customHeight="1" x14ac:dyDescent="0.6">
      <c r="B81" s="19">
        <v>1</v>
      </c>
      <c r="C81" s="26" t="s">
        <v>146</v>
      </c>
      <c r="D81" s="225" t="s">
        <v>150</v>
      </c>
      <c r="E81" s="225"/>
      <c r="F81" s="18"/>
      <c r="G81" s="54">
        <v>25000</v>
      </c>
      <c r="H81" s="31"/>
    </row>
    <row r="82" spans="2:8" x14ac:dyDescent="0.6">
      <c r="B82" s="19">
        <v>2</v>
      </c>
      <c r="C82" s="26"/>
      <c r="D82" s="163"/>
      <c r="E82" s="163"/>
      <c r="F82" s="18"/>
      <c r="G82" s="54"/>
      <c r="H82" s="31"/>
    </row>
    <row r="83" spans="2:8" x14ac:dyDescent="0.6">
      <c r="B83" s="19">
        <v>3</v>
      </c>
      <c r="C83" s="26"/>
      <c r="D83" s="163"/>
      <c r="E83" s="163"/>
      <c r="F83" s="18"/>
      <c r="G83" s="54"/>
      <c r="H83" s="31"/>
    </row>
    <row r="84" spans="2:8" x14ac:dyDescent="0.6">
      <c r="B84" s="39">
        <v>4</v>
      </c>
      <c r="C84" s="40"/>
      <c r="D84" s="164"/>
      <c r="E84" s="164"/>
      <c r="F84" s="18"/>
      <c r="G84" s="64"/>
      <c r="H84" s="46"/>
    </row>
    <row r="85" spans="2:8" ht="17.25" customHeight="1" x14ac:dyDescent="0.6">
      <c r="B85" s="159" t="s">
        <v>15</v>
      </c>
      <c r="C85" s="159"/>
      <c r="D85" s="159"/>
      <c r="E85" s="159"/>
      <c r="F85" s="159"/>
      <c r="G85" s="65">
        <f>SUM(G81:G84)</f>
        <v>25000</v>
      </c>
      <c r="H85" s="47" t="str">
        <f>IF(G85&gt;$G$122*20%, "OVER 20%", "")</f>
        <v/>
      </c>
    </row>
    <row r="86" spans="2:8" ht="17.25" customHeight="1" x14ac:dyDescent="0.6">
      <c r="B86" s="160"/>
      <c r="C86" s="160"/>
      <c r="D86" s="160"/>
      <c r="E86" s="160"/>
      <c r="F86" s="160"/>
      <c r="G86" s="160"/>
      <c r="H86" s="160"/>
    </row>
    <row r="87" spans="2:8" ht="18" x14ac:dyDescent="0.6">
      <c r="B87" s="158" t="s">
        <v>16</v>
      </c>
      <c r="C87" s="158"/>
      <c r="D87" s="158"/>
      <c r="E87" s="158"/>
      <c r="F87" s="158"/>
      <c r="G87" s="158"/>
      <c r="H87" s="158"/>
    </row>
    <row r="88" spans="2:8" x14ac:dyDescent="0.6">
      <c r="B88" s="162" t="s">
        <v>59</v>
      </c>
      <c r="C88" s="156" t="s">
        <v>18</v>
      </c>
      <c r="D88" s="156" t="s">
        <v>13</v>
      </c>
      <c r="E88" s="34" t="s">
        <v>17</v>
      </c>
      <c r="F88" s="33" t="s">
        <v>65</v>
      </c>
      <c r="G88" s="60" t="s">
        <v>38</v>
      </c>
      <c r="H88" s="25" t="s">
        <v>60</v>
      </c>
    </row>
    <row r="89" spans="2:8" ht="17.25" customHeight="1" x14ac:dyDescent="0.6">
      <c r="B89" s="162"/>
      <c r="C89" s="156"/>
      <c r="D89" s="156"/>
      <c r="E89" s="45" t="s">
        <v>64</v>
      </c>
      <c r="F89" s="35" t="s">
        <v>66</v>
      </c>
      <c r="G89" s="61" t="s">
        <v>39</v>
      </c>
      <c r="H89" s="37" t="s">
        <v>50</v>
      </c>
    </row>
    <row r="90" spans="2:8" x14ac:dyDescent="0.6">
      <c r="B90" s="19">
        <v>1</v>
      </c>
      <c r="C90" s="26" t="s">
        <v>147</v>
      </c>
      <c r="D90" s="19" t="s">
        <v>149</v>
      </c>
      <c r="E90" s="50">
        <v>200</v>
      </c>
      <c r="F90" s="19">
        <v>100</v>
      </c>
      <c r="G90" s="54">
        <f>ROUND(E90*F90,0)</f>
        <v>20000</v>
      </c>
      <c r="H90" s="31"/>
    </row>
    <row r="91" spans="2:8" x14ac:dyDescent="0.6">
      <c r="B91" s="19">
        <v>2</v>
      </c>
      <c r="C91" s="26"/>
      <c r="D91" s="19"/>
      <c r="E91" s="50"/>
      <c r="F91" s="19"/>
      <c r="G91" s="54">
        <f t="shared" ref="G91:G92" si="8">ROUND(E91*F91,0)</f>
        <v>0</v>
      </c>
      <c r="H91" s="31"/>
    </row>
    <row r="92" spans="2:8" x14ac:dyDescent="0.6">
      <c r="B92" s="19">
        <v>3</v>
      </c>
      <c r="C92" s="26"/>
      <c r="D92" s="19"/>
      <c r="E92" s="50"/>
      <c r="F92" s="19"/>
      <c r="G92" s="54">
        <f t="shared" si="8"/>
        <v>0</v>
      </c>
      <c r="H92" s="31"/>
    </row>
    <row r="93" spans="2:8" ht="17.25" customHeight="1" x14ac:dyDescent="0.6">
      <c r="B93" s="159" t="s">
        <v>19</v>
      </c>
      <c r="C93" s="159"/>
      <c r="D93" s="159"/>
      <c r="E93" s="159"/>
      <c r="F93" s="159"/>
      <c r="G93" s="65">
        <f>SUM(G90:G92)</f>
        <v>20000</v>
      </c>
      <c r="H93" s="49" t="str">
        <f>IF(G93&gt;$G$122*20%, "OVER 20%", "")</f>
        <v/>
      </c>
    </row>
    <row r="94" spans="2:8" x14ac:dyDescent="0.6">
      <c r="B94" s="160"/>
      <c r="C94" s="160"/>
      <c r="D94" s="160"/>
      <c r="E94" s="160"/>
      <c r="F94" s="160"/>
      <c r="G94" s="160"/>
      <c r="H94" s="160"/>
    </row>
    <row r="95" spans="2:8" ht="18" x14ac:dyDescent="0.6">
      <c r="B95" s="158" t="s">
        <v>20</v>
      </c>
      <c r="C95" s="158"/>
      <c r="D95" s="158"/>
      <c r="E95" s="158"/>
      <c r="F95" s="158"/>
      <c r="G95" s="158"/>
      <c r="H95" s="158"/>
    </row>
    <row r="96" spans="2:8" x14ac:dyDescent="0.6">
      <c r="B96" s="162" t="s">
        <v>59</v>
      </c>
      <c r="C96" s="156" t="s">
        <v>9</v>
      </c>
      <c r="D96" s="156" t="s">
        <v>21</v>
      </c>
      <c r="E96" s="156"/>
      <c r="F96" s="48"/>
      <c r="G96" s="60" t="s">
        <v>38</v>
      </c>
      <c r="H96" s="25" t="s">
        <v>60</v>
      </c>
    </row>
    <row r="97" spans="2:8" ht="17.25" customHeight="1" x14ac:dyDescent="0.6">
      <c r="B97" s="162"/>
      <c r="C97" s="156"/>
      <c r="D97" s="156"/>
      <c r="E97" s="156"/>
      <c r="F97" s="18"/>
      <c r="G97" s="61" t="s">
        <v>39</v>
      </c>
      <c r="H97" s="37" t="s">
        <v>50</v>
      </c>
    </row>
    <row r="98" spans="2:8" x14ac:dyDescent="0.6">
      <c r="B98" s="19">
        <v>1</v>
      </c>
      <c r="C98" s="26"/>
      <c r="D98" s="154"/>
      <c r="E98" s="155"/>
      <c r="F98" s="18"/>
      <c r="G98" s="54"/>
      <c r="H98" s="31"/>
    </row>
    <row r="99" spans="2:8" x14ac:dyDescent="0.6">
      <c r="B99" s="19">
        <v>2</v>
      </c>
      <c r="C99" s="26"/>
      <c r="D99" s="154"/>
      <c r="E99" s="155"/>
      <c r="F99" s="18"/>
      <c r="G99" s="54"/>
      <c r="H99" s="31"/>
    </row>
    <row r="100" spans="2:8" x14ac:dyDescent="0.6">
      <c r="B100" s="39">
        <v>3</v>
      </c>
      <c r="C100" s="40"/>
      <c r="D100" s="175"/>
      <c r="E100" s="176"/>
      <c r="F100" s="18"/>
      <c r="G100" s="64"/>
      <c r="H100" s="46"/>
    </row>
    <row r="101" spans="2:8" ht="17.25" customHeight="1" x14ac:dyDescent="0.6">
      <c r="B101" s="159" t="s">
        <v>22</v>
      </c>
      <c r="C101" s="159"/>
      <c r="D101" s="159"/>
      <c r="E101" s="159"/>
      <c r="F101" s="159"/>
      <c r="G101" s="65">
        <f>SUM(G98:G100)</f>
        <v>0</v>
      </c>
      <c r="H101" s="31"/>
    </row>
    <row r="102" spans="2:8" x14ac:dyDescent="0.6">
      <c r="B102" s="160"/>
      <c r="C102" s="160"/>
      <c r="D102" s="160"/>
      <c r="E102" s="160"/>
      <c r="F102" s="160"/>
      <c r="G102" s="160"/>
      <c r="H102" s="160"/>
    </row>
    <row r="103" spans="2:8" ht="17.25" customHeight="1" x14ac:dyDescent="0.6">
      <c r="B103" s="158" t="s">
        <v>105</v>
      </c>
      <c r="C103" s="158"/>
      <c r="D103" s="158"/>
      <c r="E103" s="158"/>
      <c r="F103" s="158"/>
      <c r="G103" s="158"/>
      <c r="H103" s="158"/>
    </row>
    <row r="104" spans="2:8" ht="18" x14ac:dyDescent="0.6">
      <c r="B104" s="170" t="s">
        <v>106</v>
      </c>
      <c r="C104" s="170"/>
      <c r="D104" s="170"/>
      <c r="E104" s="170"/>
      <c r="F104" s="170"/>
      <c r="G104" s="170"/>
      <c r="H104" s="170"/>
    </row>
    <row r="105" spans="2:8" x14ac:dyDescent="0.6">
      <c r="B105" s="162" t="s">
        <v>59</v>
      </c>
      <c r="C105" s="156" t="s">
        <v>12</v>
      </c>
      <c r="D105" s="33" t="s">
        <v>54</v>
      </c>
      <c r="E105" s="34" t="s">
        <v>56</v>
      </c>
      <c r="F105" s="33" t="s">
        <v>58</v>
      </c>
      <c r="G105" s="60" t="s">
        <v>38</v>
      </c>
      <c r="H105" s="25" t="s">
        <v>60</v>
      </c>
    </row>
    <row r="106" spans="2:8" x14ac:dyDescent="0.6">
      <c r="B106" s="162"/>
      <c r="C106" s="156"/>
      <c r="D106" s="35" t="s">
        <v>55</v>
      </c>
      <c r="E106" s="45" t="s">
        <v>57</v>
      </c>
      <c r="F106" s="35" t="s">
        <v>57</v>
      </c>
      <c r="G106" s="61" t="s">
        <v>39</v>
      </c>
      <c r="H106" s="37" t="s">
        <v>50</v>
      </c>
    </row>
    <row r="107" spans="2:8" ht="58.5" customHeight="1" x14ac:dyDescent="0.6">
      <c r="B107" s="19">
        <v>1</v>
      </c>
      <c r="C107" s="101" t="s">
        <v>151</v>
      </c>
      <c r="D107" s="50">
        <v>3500</v>
      </c>
      <c r="E107" s="43">
        <v>1</v>
      </c>
      <c r="F107" s="20">
        <v>2</v>
      </c>
      <c r="G107" s="54">
        <f>ROUND(D107*E107*F107,0)</f>
        <v>7000</v>
      </c>
      <c r="H107" s="31" t="str">
        <f>IF(D107&gt;3500,"OVER 3,500","")</f>
        <v/>
      </c>
    </row>
    <row r="108" spans="2:8" ht="17.25" customHeight="1" x14ac:dyDescent="0.6">
      <c r="B108" s="19">
        <v>2</v>
      </c>
      <c r="C108" s="26"/>
      <c r="D108" s="50"/>
      <c r="E108" s="43"/>
      <c r="F108" s="20"/>
      <c r="G108" s="54">
        <f t="shared" ref="G108:G109" si="9">ROUND(D108*E108*F108,0)</f>
        <v>0</v>
      </c>
      <c r="H108" s="31" t="str">
        <f t="shared" ref="H108:H109" si="10">IF(D108&gt;3500,"OVER 3,500","")</f>
        <v/>
      </c>
    </row>
    <row r="109" spans="2:8" x14ac:dyDescent="0.6">
      <c r="B109" s="19">
        <v>3</v>
      </c>
      <c r="C109" s="26"/>
      <c r="D109" s="50"/>
      <c r="E109" s="44"/>
      <c r="F109" s="19"/>
      <c r="G109" s="54">
        <f t="shared" si="9"/>
        <v>0</v>
      </c>
      <c r="H109" s="31" t="str">
        <f t="shared" si="10"/>
        <v/>
      </c>
    </row>
    <row r="110" spans="2:8" x14ac:dyDescent="0.6">
      <c r="B110" s="171" t="s">
        <v>107</v>
      </c>
      <c r="C110" s="171"/>
      <c r="D110" s="171"/>
      <c r="E110" s="171"/>
      <c r="F110" s="171"/>
      <c r="G110" s="50">
        <f>SUM(G107:G109)</f>
        <v>7000</v>
      </c>
      <c r="H110" s="31"/>
    </row>
    <row r="111" spans="2:8" ht="17.25" customHeight="1" x14ac:dyDescent="0.6">
      <c r="B111" s="170" t="s">
        <v>108</v>
      </c>
      <c r="C111" s="170"/>
      <c r="D111" s="170"/>
      <c r="E111" s="170"/>
      <c r="F111" s="170"/>
      <c r="G111" s="170"/>
      <c r="H111" s="170"/>
    </row>
    <row r="112" spans="2:8" x14ac:dyDescent="0.6">
      <c r="B112" s="162" t="s">
        <v>59</v>
      </c>
      <c r="C112" s="157" t="s">
        <v>119</v>
      </c>
      <c r="D112" s="194" t="s">
        <v>45</v>
      </c>
      <c r="E112" s="195"/>
      <c r="F112" s="46"/>
      <c r="G112" s="60" t="s">
        <v>38</v>
      </c>
      <c r="H112" s="25" t="s">
        <v>60</v>
      </c>
    </row>
    <row r="113" spans="2:8" x14ac:dyDescent="0.6">
      <c r="B113" s="162"/>
      <c r="C113" s="156"/>
      <c r="D113" s="196"/>
      <c r="E113" s="197"/>
      <c r="F113" s="17"/>
      <c r="G113" s="61" t="s">
        <v>39</v>
      </c>
      <c r="H113" s="37" t="s">
        <v>50</v>
      </c>
    </row>
    <row r="114" spans="2:8" x14ac:dyDescent="0.6">
      <c r="B114" s="19">
        <v>1</v>
      </c>
      <c r="C114" s="42"/>
      <c r="D114" s="184"/>
      <c r="E114" s="185"/>
      <c r="F114" s="18"/>
      <c r="G114" s="54"/>
      <c r="H114" s="31"/>
    </row>
    <row r="115" spans="2:8" x14ac:dyDescent="0.6">
      <c r="B115" s="19">
        <v>2</v>
      </c>
      <c r="C115" s="26"/>
      <c r="D115" s="186"/>
      <c r="E115" s="187"/>
      <c r="F115" s="18"/>
      <c r="G115" s="54"/>
      <c r="H115" s="31"/>
    </row>
    <row r="116" spans="2:8" x14ac:dyDescent="0.6">
      <c r="B116" s="19">
        <v>3</v>
      </c>
      <c r="C116" s="26"/>
      <c r="D116" s="188"/>
      <c r="E116" s="189"/>
      <c r="F116" s="18"/>
      <c r="G116" s="54"/>
      <c r="H116" s="31"/>
    </row>
    <row r="117" spans="2:8" ht="17.25" customHeight="1" x14ac:dyDescent="0.6">
      <c r="B117" s="190" t="s">
        <v>109</v>
      </c>
      <c r="C117" s="191"/>
      <c r="D117" s="191"/>
      <c r="E117" s="191"/>
      <c r="F117" s="192"/>
      <c r="G117" s="50">
        <f>SUM(G114:G116)</f>
        <v>0</v>
      </c>
      <c r="H117" s="31"/>
    </row>
    <row r="118" spans="2:8" ht="18" x14ac:dyDescent="0.6">
      <c r="B118" s="159" t="s">
        <v>110</v>
      </c>
      <c r="C118" s="159"/>
      <c r="D118" s="159"/>
      <c r="E118" s="159"/>
      <c r="F118" s="159"/>
      <c r="G118" s="62">
        <f>G110+G117</f>
        <v>7000</v>
      </c>
      <c r="H118" s="31"/>
    </row>
    <row r="119" spans="2:8" x14ac:dyDescent="0.6">
      <c r="B119" s="160"/>
      <c r="C119" s="160"/>
      <c r="D119" s="160"/>
      <c r="E119" s="160"/>
      <c r="F119" s="160"/>
      <c r="G119" s="160"/>
      <c r="H119" s="160"/>
    </row>
    <row r="120" spans="2:8" ht="17.25" customHeight="1" x14ac:dyDescent="0.6">
      <c r="B120" s="174" t="s">
        <v>23</v>
      </c>
      <c r="C120" s="174"/>
      <c r="D120" s="174"/>
      <c r="E120" s="174"/>
      <c r="F120" s="174"/>
      <c r="G120" s="66">
        <f>G101+G93+G85+G76+G55+G45+G24+G118</f>
        <v>551000</v>
      </c>
      <c r="H120" s="31"/>
    </row>
    <row r="121" spans="2:8" ht="18" x14ac:dyDescent="0.6">
      <c r="B121" s="174" t="s">
        <v>67</v>
      </c>
      <c r="C121" s="174"/>
      <c r="D121" s="174"/>
      <c r="E121" s="174"/>
      <c r="F121" s="174"/>
      <c r="G121" s="52">
        <f>ROUND(G120*5%,0)</f>
        <v>27550</v>
      </c>
      <c r="H121" s="31"/>
    </row>
    <row r="122" spans="2:8" ht="16.5" customHeight="1" x14ac:dyDescent="0.6">
      <c r="B122" s="174" t="s">
        <v>24</v>
      </c>
      <c r="C122" s="174"/>
      <c r="D122" s="174"/>
      <c r="E122" s="174"/>
      <c r="F122" s="174"/>
      <c r="G122" s="67">
        <f>G120+G121</f>
        <v>578550</v>
      </c>
      <c r="H122" s="31"/>
    </row>
    <row r="123" spans="2:8" ht="17.25" customHeight="1" x14ac:dyDescent="0.6">
      <c r="D123" s="4"/>
      <c r="E123" s="14"/>
      <c r="F123" s="4"/>
      <c r="G123" s="59"/>
      <c r="H123" s="6"/>
    </row>
    <row r="124" spans="2:8" x14ac:dyDescent="0.6">
      <c r="C124" s="9"/>
      <c r="D124" s="7"/>
      <c r="E124" s="15"/>
      <c r="F124" s="7"/>
      <c r="G124" s="68"/>
      <c r="H124" s="2"/>
    </row>
    <row r="125" spans="2:8" ht="17.25" customHeight="1" x14ac:dyDescent="0.6">
      <c r="D125" s="4"/>
      <c r="E125" s="14"/>
      <c r="F125" s="4"/>
      <c r="G125" s="59"/>
      <c r="H125" s="7"/>
    </row>
    <row r="126" spans="2:8" x14ac:dyDescent="0.6">
      <c r="C126" s="11"/>
      <c r="D126" s="8"/>
      <c r="E126" s="16"/>
      <c r="F126" s="8"/>
      <c r="G126" s="59"/>
      <c r="H126" s="6"/>
    </row>
  </sheetData>
  <sheetProtection algorithmName="SHA-512" hashValue="jEr8n+VkS/egdmCnuvPg3ASasE3nJiURuy+iL/CYJJ2KprEen26E39feYb3sh1Yt3PoYL8emzD13CkRE1qtMGQ==" saltValue="3oagPQQf4/tgAuCzclSwxQ==" spinCount="100000" sheet="1" objects="1" scenarios="1"/>
  <mergeCells count="90">
    <mergeCell ref="B120:F120"/>
    <mergeCell ref="B121:F121"/>
    <mergeCell ref="B122:F122"/>
    <mergeCell ref="D114:E114"/>
    <mergeCell ref="D115:E115"/>
    <mergeCell ref="D116:E116"/>
    <mergeCell ref="B117:F117"/>
    <mergeCell ref="B118:F118"/>
    <mergeCell ref="B119:H119"/>
    <mergeCell ref="B112:B113"/>
    <mergeCell ref="C112:C113"/>
    <mergeCell ref="D112:E113"/>
    <mergeCell ref="D98:E98"/>
    <mergeCell ref="D99:E99"/>
    <mergeCell ref="D100:E100"/>
    <mergeCell ref="B101:F101"/>
    <mergeCell ref="B102:H102"/>
    <mergeCell ref="B103:H103"/>
    <mergeCell ref="B104:H104"/>
    <mergeCell ref="B105:B106"/>
    <mergeCell ref="C105:C106"/>
    <mergeCell ref="B110:F110"/>
    <mergeCell ref="B111:H111"/>
    <mergeCell ref="B93:F93"/>
    <mergeCell ref="B94:H94"/>
    <mergeCell ref="B95:H95"/>
    <mergeCell ref="B96:B97"/>
    <mergeCell ref="C96:C97"/>
    <mergeCell ref="D96:E97"/>
    <mergeCell ref="D84:E84"/>
    <mergeCell ref="B85:F85"/>
    <mergeCell ref="B86:H86"/>
    <mergeCell ref="B87:H87"/>
    <mergeCell ref="B88:B89"/>
    <mergeCell ref="C88:C89"/>
    <mergeCell ref="D88:D89"/>
    <mergeCell ref="D83:E83"/>
    <mergeCell ref="B68:B69"/>
    <mergeCell ref="C68:C69"/>
    <mergeCell ref="B75:F75"/>
    <mergeCell ref="B76:F76"/>
    <mergeCell ref="B77:H77"/>
    <mergeCell ref="B78:H78"/>
    <mergeCell ref="B79:B80"/>
    <mergeCell ref="C79:C80"/>
    <mergeCell ref="D79:E80"/>
    <mergeCell ref="D81:E81"/>
    <mergeCell ref="D82:E82"/>
    <mergeCell ref="B67:H67"/>
    <mergeCell ref="B47:H47"/>
    <mergeCell ref="B48:B49"/>
    <mergeCell ref="C48:C49"/>
    <mergeCell ref="D48:D49"/>
    <mergeCell ref="B55:F55"/>
    <mergeCell ref="B56:H56"/>
    <mergeCell ref="B57:H57"/>
    <mergeCell ref="B58:H58"/>
    <mergeCell ref="B59:B60"/>
    <mergeCell ref="C59:C60"/>
    <mergeCell ref="B66:F66"/>
    <mergeCell ref="B46:H46"/>
    <mergeCell ref="B28:B29"/>
    <mergeCell ref="C28:C29"/>
    <mergeCell ref="D28:D29"/>
    <mergeCell ref="F28:F29"/>
    <mergeCell ref="B35:F35"/>
    <mergeCell ref="B36:H36"/>
    <mergeCell ref="B37:B38"/>
    <mergeCell ref="C37:C38"/>
    <mergeCell ref="D37:D38"/>
    <mergeCell ref="B44:F44"/>
    <mergeCell ref="B45:F45"/>
    <mergeCell ref="B27:H27"/>
    <mergeCell ref="B11:H11"/>
    <mergeCell ref="B12:B13"/>
    <mergeCell ref="B19:F19"/>
    <mergeCell ref="B20:H20"/>
    <mergeCell ref="B21:F21"/>
    <mergeCell ref="B22:F22"/>
    <mergeCell ref="B23:F23"/>
    <mergeCell ref="B24:F24"/>
    <mergeCell ref="B25:H25"/>
    <mergeCell ref="B26:H26"/>
    <mergeCell ref="D10:F10"/>
    <mergeCell ref="G10:H10"/>
    <mergeCell ref="B1:H1"/>
    <mergeCell ref="D3:G3"/>
    <mergeCell ref="C4:C6"/>
    <mergeCell ref="D7:F7"/>
    <mergeCell ref="D8:F8"/>
  </mergeCells>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4</vt:i4>
      </vt:variant>
    </vt:vector>
  </HeadingPairs>
  <TitlesOfParts>
    <vt:vector size="4" baseType="lpstr">
      <vt:lpstr>Guideline</vt:lpstr>
      <vt:lpstr>KO Budget</vt:lpstr>
      <vt:lpstr>IL Budget</vt:lpstr>
      <vt:lpstr>Project budget sample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KORIL_JYKIM</dc:creator>
  <cp:lastModifiedBy>우주영</cp:lastModifiedBy>
  <dcterms:created xsi:type="dcterms:W3CDTF">2020-01-28T04:42:41Z</dcterms:created>
  <dcterms:modified xsi:type="dcterms:W3CDTF">2024-02-05T07:20:59Z</dcterms:modified>
</cp:coreProperties>
</file>