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66925"/>
  <mc:AlternateContent xmlns:mc="http://schemas.openxmlformats.org/markup-compatibility/2006">
    <mc:Choice Requires="x15">
      <x15ac:absPath xmlns:x15ac="http://schemas.microsoft.com/office/spreadsheetml/2010/11/ac" url="C:\Users\jsjs3\Downloads\"/>
    </mc:Choice>
  </mc:AlternateContent>
  <xr:revisionPtr revIDLastSave="0" documentId="8_{7EA1DD85-B23F-458E-B4AF-890F53D761C2}" xr6:coauthVersionLast="47" xr6:coauthVersionMax="47" xr10:uidLastSave="{00000000-0000-0000-0000-000000000000}"/>
  <bookViews>
    <workbookView xWindow="13335" yWindow="0" windowWidth="15240" windowHeight="15585" xr2:uid="{7765A9D2-C97A-4C6C-9E20-E1EB5833AE7E}"/>
  </bookViews>
  <sheets>
    <sheet name="Guideline" sheetId="3" r:id="rId1"/>
    <sheet name="KO Budget" sheetId="1" r:id="rId2"/>
    <sheet name="IL Budget" sheetId="8" r:id="rId3"/>
    <sheet name="Project budget sample " sheetId="9"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4" i="8" l="1"/>
  <c r="I15" i="8" l="1"/>
  <c r="H116" i="8"/>
  <c r="H115" i="8"/>
  <c r="H114" i="8"/>
  <c r="H109" i="8"/>
  <c r="H100" i="8"/>
  <c r="H99" i="8"/>
  <c r="H98" i="8"/>
  <c r="H84" i="8"/>
  <c r="H83" i="8"/>
  <c r="H82" i="8"/>
  <c r="H81" i="8"/>
  <c r="H34" i="8"/>
  <c r="H33" i="8"/>
  <c r="H17" i="8"/>
  <c r="H15" i="8"/>
  <c r="H14" i="8"/>
  <c r="G39" i="1"/>
  <c r="G39" i="8"/>
  <c r="H39" i="8" s="1"/>
  <c r="G39" i="9"/>
  <c r="G40" i="1"/>
  <c r="G16" i="9"/>
  <c r="D51" i="9"/>
  <c r="G51" i="9" s="1"/>
  <c r="D50" i="9"/>
  <c r="G50" i="9" s="1"/>
  <c r="F31" i="9"/>
  <c r="G31" i="9" s="1"/>
  <c r="G30" i="9"/>
  <c r="G30" i="1"/>
  <c r="G14" i="9"/>
  <c r="G117" i="9"/>
  <c r="H109" i="9"/>
  <c r="G109" i="9"/>
  <c r="H108" i="9"/>
  <c r="G108" i="9"/>
  <c r="H107" i="9"/>
  <c r="G107" i="9"/>
  <c r="G101" i="9"/>
  <c r="G92" i="9"/>
  <c r="G91" i="9"/>
  <c r="G90" i="9"/>
  <c r="G85" i="9"/>
  <c r="G74" i="9"/>
  <c r="G73" i="9"/>
  <c r="G72" i="9"/>
  <c r="G71" i="9"/>
  <c r="G70" i="9"/>
  <c r="H65" i="9"/>
  <c r="G65" i="9"/>
  <c r="H64" i="9"/>
  <c r="G64" i="9"/>
  <c r="H63" i="9"/>
  <c r="G63" i="9"/>
  <c r="H62" i="9"/>
  <c r="G62" i="9"/>
  <c r="H61" i="9"/>
  <c r="G61" i="9"/>
  <c r="G54" i="9"/>
  <c r="G53" i="9"/>
  <c r="G52" i="9"/>
  <c r="G43" i="9"/>
  <c r="G42" i="9"/>
  <c r="G41" i="9"/>
  <c r="G40" i="9"/>
  <c r="G34" i="9"/>
  <c r="G33" i="9"/>
  <c r="G32" i="9"/>
  <c r="H18" i="9"/>
  <c r="G18" i="9"/>
  <c r="H17" i="9"/>
  <c r="G17" i="9"/>
  <c r="H16" i="9"/>
  <c r="H15" i="9"/>
  <c r="G15" i="9"/>
  <c r="H14" i="9"/>
  <c r="G14" i="1"/>
  <c r="G19" i="1" s="1"/>
  <c r="G16" i="1"/>
  <c r="G15" i="1"/>
  <c r="G17" i="1"/>
  <c r="G18" i="1"/>
  <c r="G31" i="8"/>
  <c r="H31" i="8" s="1"/>
  <c r="G32" i="8"/>
  <c r="H32" i="8" s="1"/>
  <c r="G33" i="8"/>
  <c r="G34" i="8"/>
  <c r="G15" i="8"/>
  <c r="G19" i="8" s="1"/>
  <c r="G16" i="8"/>
  <c r="H16" i="8" s="1"/>
  <c r="G17" i="8"/>
  <c r="G18" i="8"/>
  <c r="H18" i="8" s="1"/>
  <c r="G30" i="8"/>
  <c r="H30" i="8" s="1"/>
  <c r="G31" i="1"/>
  <c r="G32" i="1"/>
  <c r="G33" i="1"/>
  <c r="G34" i="1"/>
  <c r="I62" i="8"/>
  <c r="I63" i="8"/>
  <c r="I64" i="8"/>
  <c r="I65" i="8"/>
  <c r="I61" i="8"/>
  <c r="H63" i="1"/>
  <c r="H64" i="1"/>
  <c r="H65" i="1"/>
  <c r="H62" i="1"/>
  <c r="H61" i="1"/>
  <c r="I109" i="8"/>
  <c r="G109" i="8"/>
  <c r="I108" i="8"/>
  <c r="G108" i="8"/>
  <c r="H108" i="8" s="1"/>
  <c r="I107" i="8"/>
  <c r="G107" i="8"/>
  <c r="H107" i="8" s="1"/>
  <c r="H109" i="1"/>
  <c r="G109" i="1"/>
  <c r="H108" i="1"/>
  <c r="G108" i="1"/>
  <c r="H107" i="1"/>
  <c r="G107" i="1"/>
  <c r="G110" i="1" l="1"/>
  <c r="G110" i="9"/>
  <c r="G118" i="9" s="1"/>
  <c r="G55" i="9"/>
  <c r="G44" i="9"/>
  <c r="G45" i="9" s="1"/>
  <c r="G66" i="9"/>
  <c r="G75" i="9"/>
  <c r="G93" i="9"/>
  <c r="G23" i="1"/>
  <c r="G24" i="1" s="1"/>
  <c r="G19" i="9"/>
  <c r="G35" i="9"/>
  <c r="G117" i="8"/>
  <c r="H117" i="8" s="1"/>
  <c r="G110" i="8"/>
  <c r="H110" i="8" s="1"/>
  <c r="G117" i="1"/>
  <c r="G118" i="1" s="1"/>
  <c r="G101" i="8"/>
  <c r="H101" i="8" s="1"/>
  <c r="G92" i="8"/>
  <c r="H92" i="8" s="1"/>
  <c r="G91" i="8"/>
  <c r="H91" i="8" s="1"/>
  <c r="G90" i="8"/>
  <c r="H90" i="8" s="1"/>
  <c r="G85" i="8"/>
  <c r="H85" i="8" s="1"/>
  <c r="G74" i="8"/>
  <c r="H74" i="8" s="1"/>
  <c r="G73" i="8"/>
  <c r="H73" i="8" s="1"/>
  <c r="G72" i="8"/>
  <c r="H72" i="8" s="1"/>
  <c r="G71" i="8"/>
  <c r="H71" i="8" s="1"/>
  <c r="G70" i="8"/>
  <c r="H70" i="8" s="1"/>
  <c r="G65" i="8"/>
  <c r="H65" i="8" s="1"/>
  <c r="G64" i="8"/>
  <c r="H64" i="8" s="1"/>
  <c r="G63" i="8"/>
  <c r="H63" i="8" s="1"/>
  <c r="G62" i="8"/>
  <c r="H62" i="8" s="1"/>
  <c r="G61" i="8"/>
  <c r="H61" i="8" s="1"/>
  <c r="G54" i="8"/>
  <c r="H54" i="8" s="1"/>
  <c r="G53" i="8"/>
  <c r="H53" i="8" s="1"/>
  <c r="G52" i="8"/>
  <c r="H52" i="8" s="1"/>
  <c r="G51" i="8"/>
  <c r="H51" i="8" s="1"/>
  <c r="G50" i="8"/>
  <c r="H50" i="8" s="1"/>
  <c r="G43" i="8"/>
  <c r="H43" i="8" s="1"/>
  <c r="G42" i="8"/>
  <c r="H42" i="8" s="1"/>
  <c r="G41" i="8"/>
  <c r="H41" i="8" s="1"/>
  <c r="G40" i="8"/>
  <c r="H40" i="8" s="1"/>
  <c r="I18" i="8"/>
  <c r="I17" i="8"/>
  <c r="I16" i="8"/>
  <c r="I14" i="8"/>
  <c r="G118" i="8" l="1"/>
  <c r="H118" i="8" s="1"/>
  <c r="G23" i="9"/>
  <c r="G24" i="9" s="1"/>
  <c r="G76" i="9"/>
  <c r="G120" i="9" s="1"/>
  <c r="G121" i="9" s="1"/>
  <c r="G93" i="8"/>
  <c r="H93" i="8" s="1"/>
  <c r="G55" i="8"/>
  <c r="H55" i="8" s="1"/>
  <c r="G66" i="8"/>
  <c r="H66" i="8" s="1"/>
  <c r="G35" i="8"/>
  <c r="H35" i="8" s="1"/>
  <c r="H19" i="8"/>
  <c r="G44" i="8"/>
  <c r="H44" i="8" s="1"/>
  <c r="G75" i="8"/>
  <c r="H75" i="8" s="1"/>
  <c r="G76" i="8" l="1"/>
  <c r="H76" i="8" s="1"/>
  <c r="G23" i="8"/>
  <c r="G122" i="9"/>
  <c r="D8" i="9" s="1"/>
  <c r="G45" i="8"/>
  <c r="H45" i="8" s="1"/>
  <c r="G24" i="8" l="1"/>
  <c r="H24" i="8" s="1"/>
  <c r="H23" i="8"/>
  <c r="H93" i="9"/>
  <c r="H85" i="9"/>
  <c r="G120" i="8" l="1"/>
  <c r="G91" i="1"/>
  <c r="G92" i="1"/>
  <c r="G90" i="1"/>
  <c r="G71" i="1"/>
  <c r="G72" i="1"/>
  <c r="G73" i="1"/>
  <c r="G74" i="1"/>
  <c r="G70" i="1"/>
  <c r="G62" i="1"/>
  <c r="G63" i="1"/>
  <c r="G64" i="1"/>
  <c r="G65" i="1"/>
  <c r="G61" i="1"/>
  <c r="G51" i="1"/>
  <c r="G52" i="1"/>
  <c r="G53" i="1"/>
  <c r="G54" i="1"/>
  <c r="G50" i="1"/>
  <c r="G41" i="1"/>
  <c r="G42" i="1"/>
  <c r="G43" i="1"/>
  <c r="H18" i="1"/>
  <c r="H17" i="1"/>
  <c r="H16" i="1"/>
  <c r="H15" i="1"/>
  <c r="H14" i="1"/>
  <c r="G85" i="1"/>
  <c r="G101" i="1"/>
  <c r="G121" i="8" l="1"/>
  <c r="H120" i="8"/>
  <c r="G93" i="1"/>
  <c r="G75" i="1"/>
  <c r="G66" i="1"/>
  <c r="G44" i="1"/>
  <c r="G55" i="1"/>
  <c r="G35" i="1"/>
  <c r="G76" i="1" l="1"/>
  <c r="G122" i="8"/>
  <c r="H121" i="8"/>
  <c r="G45" i="1"/>
  <c r="D8" i="8" l="1"/>
  <c r="H122" i="8"/>
  <c r="I85" i="8"/>
  <c r="I93" i="8"/>
  <c r="G120" i="1"/>
  <c r="G121" i="1" s="1"/>
  <c r="G122" i="1" s="1"/>
  <c r="D8" i="1" s="1"/>
  <c r="H85" i="1" l="1"/>
  <c r="H9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KORIL_JYKIM</author>
  </authors>
  <commentList>
    <comment ref="C8" authorId="0" shapeId="0" xr:uid="{13005F60-D46E-44D0-9EEB-83CCE7106A66}">
      <text>
        <r>
          <rPr>
            <b/>
            <sz val="9"/>
            <color indexed="81"/>
            <rFont val="Tahoma"/>
            <family val="2"/>
          </rPr>
          <t>KORIL:</t>
        </r>
        <r>
          <rPr>
            <sz val="9"/>
            <color indexed="81"/>
            <rFont val="Tahoma"/>
            <family val="2"/>
          </rPr>
          <t xml:space="preserve">
Sum of whole total period budgets.</t>
        </r>
      </text>
    </comment>
    <comment ref="D13" authorId="0" shapeId="0" xr:uid="{83669146-6BCD-4791-A894-D51189351AAA}">
      <text>
        <r>
          <rPr>
            <b/>
            <sz val="9"/>
            <color indexed="81"/>
            <rFont val="Tahoma"/>
            <family val="2"/>
          </rPr>
          <t>KORIL:</t>
        </r>
        <r>
          <rPr>
            <sz val="9"/>
            <color indexed="81"/>
            <rFont val="Tahoma"/>
            <family val="2"/>
          </rPr>
          <t xml:space="preserve">
The maximum annual cost per full-time employee is USD 100,000.</t>
        </r>
      </text>
    </comment>
    <comment ref="E13" authorId="0" shapeId="0" xr:uid="{5D41FBA2-92B3-4935-BBB2-4937ADBC71AA}">
      <text>
        <r>
          <rPr>
            <b/>
            <sz val="9"/>
            <color indexed="81"/>
            <rFont val="Tahoma"/>
            <family val="2"/>
          </rPr>
          <t>KORIL:</t>
        </r>
        <r>
          <rPr>
            <sz val="9"/>
            <color indexed="81"/>
            <rFont val="Tahoma"/>
            <family val="2"/>
          </rPr>
          <t xml:space="preserve">
Maximum Employment %: 100%
Minimum Employment %: 10%*
</t>
        </r>
      </text>
    </comment>
    <comment ref="F13" authorId="0" shapeId="0" xr:uid="{733ABF26-C138-469F-83F4-E81AFDAE5284}">
      <text>
        <r>
          <rPr>
            <b/>
            <sz val="9"/>
            <color indexed="81"/>
            <rFont val="Tahoma"/>
            <family val="2"/>
          </rPr>
          <t>KORIL:</t>
        </r>
        <r>
          <rPr>
            <sz val="9"/>
            <color indexed="81"/>
            <rFont val="Tahoma"/>
            <family val="2"/>
          </rPr>
          <t xml:space="preserve">
Participating months during this project duration. State # of months. </t>
        </r>
      </text>
    </comment>
    <comment ref="C28" authorId="0" shapeId="0" xr:uid="{08B4DD32-B669-4AD2-8D77-E30711365310}">
      <text>
        <r>
          <rPr>
            <b/>
            <sz val="9"/>
            <color indexed="81"/>
            <rFont val="Tahoma"/>
            <family val="2"/>
          </rPr>
          <t>KORIL:</t>
        </r>
        <r>
          <rPr>
            <sz val="9"/>
            <color indexed="81"/>
            <rFont val="Tahoma"/>
            <family val="2"/>
          </rPr>
          <t xml:space="preserve">
This budget Item refers to depreciation allowance on capital equipment employed and NOT TO CAPITAL EXPENDITURES.
* For Korean companies, leased equipment or newly purchased equipment for the project is eligible; depreciation for pre-owned equipment shall NOT BE recognized.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KORIL_JYKIM</author>
  </authors>
  <commentList>
    <comment ref="C8" authorId="0" shapeId="0" xr:uid="{0FEFEBD2-697E-4D21-8A35-33E3857226F2}">
      <text>
        <r>
          <rPr>
            <b/>
            <sz val="9"/>
            <color indexed="81"/>
            <rFont val="Tahoma"/>
            <family val="2"/>
          </rPr>
          <t>KORIL:</t>
        </r>
        <r>
          <rPr>
            <sz val="9"/>
            <color indexed="81"/>
            <rFont val="Tahoma"/>
            <family val="2"/>
          </rPr>
          <t xml:space="preserve">
Sum of whole total period budgets.</t>
        </r>
      </text>
    </comment>
    <comment ref="D13" authorId="0" shapeId="0" xr:uid="{B4009962-1E4C-4107-9E70-DF5509570B1B}">
      <text>
        <r>
          <rPr>
            <b/>
            <sz val="9"/>
            <color indexed="81"/>
            <rFont val="Tahoma"/>
            <family val="2"/>
          </rPr>
          <t>KORIL:</t>
        </r>
        <r>
          <rPr>
            <sz val="9"/>
            <color indexed="81"/>
            <rFont val="Tahoma"/>
            <family val="2"/>
          </rPr>
          <t xml:space="preserve">
The maximum annual cost per full-time employee is USD 100,000.</t>
        </r>
      </text>
    </comment>
    <comment ref="E13" authorId="0" shapeId="0" xr:uid="{61F18260-CBB2-4F1B-AEF8-08634BB7C75E}">
      <text>
        <r>
          <rPr>
            <b/>
            <sz val="9"/>
            <color indexed="81"/>
            <rFont val="Tahoma"/>
            <family val="2"/>
          </rPr>
          <t>KORIL:</t>
        </r>
        <r>
          <rPr>
            <sz val="9"/>
            <color indexed="81"/>
            <rFont val="Tahoma"/>
            <family val="2"/>
          </rPr>
          <t xml:space="preserve">
Maximum Employment %: 100%
Minimum Employment %: 10%*
</t>
        </r>
      </text>
    </comment>
    <comment ref="F13" authorId="0" shapeId="0" xr:uid="{A46A4535-9476-4BFB-8688-B472F1106208}">
      <text>
        <r>
          <rPr>
            <b/>
            <sz val="9"/>
            <color indexed="81"/>
            <rFont val="Tahoma"/>
            <family val="2"/>
          </rPr>
          <t>KORIL:</t>
        </r>
        <r>
          <rPr>
            <sz val="9"/>
            <color indexed="81"/>
            <rFont val="Tahoma"/>
            <family val="2"/>
          </rPr>
          <t xml:space="preserve">
Participating months during this period duration. State # of months. </t>
        </r>
      </text>
    </comment>
    <comment ref="C28" authorId="0" shapeId="0" xr:uid="{078955E7-F90A-4781-811F-03D933BC5DFC}">
      <text>
        <r>
          <rPr>
            <b/>
            <sz val="9"/>
            <color indexed="81"/>
            <rFont val="Tahoma"/>
            <family val="2"/>
          </rPr>
          <t>KORIL:</t>
        </r>
        <r>
          <rPr>
            <sz val="9"/>
            <color indexed="81"/>
            <rFont val="Tahoma"/>
            <family val="2"/>
          </rPr>
          <t xml:space="preserve">
This budget Item refers to depreciation allowance on capital equipment employed and NOT TO CAPITAL EXPENDITURES.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KORIL_JYKIM</author>
  </authors>
  <commentList>
    <comment ref="C8" authorId="0" shapeId="0" xr:uid="{EFCA05AC-3B33-4973-BE87-1B50B3F37D40}">
      <text>
        <r>
          <rPr>
            <b/>
            <sz val="9"/>
            <color indexed="81"/>
            <rFont val="Tahoma"/>
            <family val="2"/>
          </rPr>
          <t>KORIL:</t>
        </r>
        <r>
          <rPr>
            <sz val="9"/>
            <color indexed="81"/>
            <rFont val="Tahoma"/>
            <family val="2"/>
          </rPr>
          <t xml:space="preserve">
Sum of whole total period budgets.</t>
        </r>
      </text>
    </comment>
    <comment ref="D13" authorId="0" shapeId="0" xr:uid="{7C1F1CA1-DE11-45E4-80DE-8CB52A1AC47E}">
      <text>
        <r>
          <rPr>
            <b/>
            <sz val="9"/>
            <color indexed="81"/>
            <rFont val="Tahoma"/>
            <family val="2"/>
          </rPr>
          <t>KORIL:</t>
        </r>
        <r>
          <rPr>
            <sz val="9"/>
            <color indexed="81"/>
            <rFont val="Tahoma"/>
            <family val="2"/>
          </rPr>
          <t xml:space="preserve">
The maximum annual cost per full-time employee is USD 100,000.</t>
        </r>
      </text>
    </comment>
    <comment ref="E13" authorId="0" shapeId="0" xr:uid="{178CF49A-9864-43ED-8848-C6F630F830E4}">
      <text>
        <r>
          <rPr>
            <b/>
            <sz val="9"/>
            <color indexed="81"/>
            <rFont val="Tahoma"/>
            <family val="2"/>
          </rPr>
          <t>KORIL:</t>
        </r>
        <r>
          <rPr>
            <sz val="9"/>
            <color indexed="81"/>
            <rFont val="Tahoma"/>
            <family val="2"/>
          </rPr>
          <t xml:space="preserve">
The maximum % is 100%. </t>
        </r>
      </text>
    </comment>
    <comment ref="F13" authorId="0" shapeId="0" xr:uid="{5CAD9DD1-8785-40B7-9CD6-BEBF864F72A1}">
      <text>
        <r>
          <rPr>
            <b/>
            <sz val="9"/>
            <color indexed="81"/>
            <rFont val="Tahoma"/>
            <family val="2"/>
          </rPr>
          <t>KORIL:</t>
        </r>
        <r>
          <rPr>
            <sz val="9"/>
            <color indexed="81"/>
            <rFont val="Tahoma"/>
            <family val="2"/>
          </rPr>
          <t xml:space="preserve">
Participating months during this project duration. State # of months. </t>
        </r>
      </text>
    </comment>
    <comment ref="C28" authorId="0" shapeId="0" xr:uid="{CB1C92DC-084F-4C40-993A-F1DE69377622}">
      <text>
        <r>
          <rPr>
            <b/>
            <sz val="9"/>
            <color indexed="81"/>
            <rFont val="Tahoma"/>
            <family val="2"/>
          </rPr>
          <t>KORIL:</t>
        </r>
        <r>
          <rPr>
            <sz val="9"/>
            <color indexed="81"/>
            <rFont val="Tahoma"/>
            <family val="2"/>
          </rPr>
          <t xml:space="preserve">
This budget Item refers to depreciation allowance on capital equipment employed and NOT TO CAPITAL EXPENDITURES.</t>
        </r>
      </text>
    </comment>
  </commentList>
</comments>
</file>

<file path=xl/sharedStrings.xml><?xml version="1.0" encoding="utf-8"?>
<sst xmlns="http://schemas.openxmlformats.org/spreadsheetml/2006/main" count="618" uniqueCount="190">
  <si>
    <t>QUALIFYING ITEM</t>
  </si>
  <si>
    <t>SPECIFICATIONS</t>
  </si>
  <si>
    <t>TOTALS</t>
  </si>
  <si>
    <t>Subtotal, Direct Labor</t>
  </si>
  <si>
    <t>DIRECT LABOR OVERHEAD (O/H)</t>
  </si>
  <si>
    <t>Calculated @25% of Total Direct Labor</t>
  </si>
  <si>
    <t>*Includes all indirect labor overhead expenses and social benefits</t>
  </si>
  <si>
    <t>(Cost X Units)</t>
  </si>
  <si>
    <t>III. EXPENDABLE MATERIALS &amp; SUPPLIES</t>
  </si>
  <si>
    <t>Item Description</t>
  </si>
  <si>
    <t>TOTAL EXPENDABLE MATERIALS &amp;SUPPLIES</t>
  </si>
  <si>
    <t>IV. TRAVEL EXPENSES</t>
  </si>
  <si>
    <t>Destination &amp; Purpose</t>
  </si>
  <si>
    <t>Description of Service</t>
  </si>
  <si>
    <t>Name of Subcontractor</t>
  </si>
  <si>
    <t>TOTAL SUBCONTRACT</t>
  </si>
  <si>
    <t>VI. CONSULTANTS</t>
  </si>
  <si>
    <t>Rate per</t>
  </si>
  <si>
    <t>Name of Consultant</t>
  </si>
  <si>
    <t>TOTAL CONSULTANT</t>
  </si>
  <si>
    <t>VII. OTHER EXPENSES</t>
  </si>
  <si>
    <t>Description &amp; Purpose</t>
  </si>
  <si>
    <t>TOTAL OTHER EXPENSES</t>
  </si>
  <si>
    <t>TOTAL SUBTOTAL BEFORE G&amp;A EXPENSES</t>
  </si>
  <si>
    <t>TOTAL PROJECT PERIOD BUDGET</t>
  </si>
  <si>
    <r>
      <t xml:space="preserve"> </t>
    </r>
    <r>
      <rPr>
        <b/>
        <i/>
        <sz val="10"/>
        <color rgb="FF000000"/>
        <rFont val="Calibri"/>
        <family val="2"/>
      </rPr>
      <t>Subtotal, Purchased Equipment</t>
    </r>
  </si>
  <si>
    <r>
      <t xml:space="preserve"> </t>
    </r>
    <r>
      <rPr>
        <b/>
        <i/>
        <sz val="10"/>
        <color rgb="FF000000"/>
        <rFont val="Calibri"/>
        <family val="2"/>
      </rPr>
      <t>Subtotal, Leased Equipment</t>
    </r>
  </si>
  <si>
    <r>
      <t xml:space="preserve"> </t>
    </r>
    <r>
      <rPr>
        <b/>
        <i/>
        <sz val="10"/>
        <color rgb="FF000000"/>
        <rFont val="Calibri"/>
        <family val="2"/>
      </rPr>
      <t>Subtotal, Foreign Travel</t>
    </r>
  </si>
  <si>
    <r>
      <t xml:space="preserve"> </t>
    </r>
    <r>
      <rPr>
        <b/>
        <i/>
        <sz val="10"/>
        <color rgb="FF000000"/>
        <rFont val="Calibri"/>
        <family val="2"/>
      </rPr>
      <t>Subtotal, Domestic Travel</t>
    </r>
  </si>
  <si>
    <t>Company Name:</t>
    <phoneticPr fontId="2" type="noConversion"/>
  </si>
  <si>
    <t>Official Project Term:</t>
    <phoneticPr fontId="2" type="noConversion"/>
  </si>
  <si>
    <t>Finish Date</t>
    <phoneticPr fontId="2" type="noConversion"/>
  </si>
  <si>
    <t>Start Date</t>
    <phoneticPr fontId="2" type="noConversion"/>
  </si>
  <si>
    <t>Date</t>
    <phoneticPr fontId="2" type="noConversion"/>
  </si>
  <si>
    <t>Month</t>
    <phoneticPr fontId="2" type="noConversion"/>
  </si>
  <si>
    <t>Year</t>
    <phoneticPr fontId="2" type="noConversion"/>
  </si>
  <si>
    <t>Total Project Durations:</t>
    <phoneticPr fontId="2" type="noConversion"/>
  </si>
  <si>
    <t>Total Project Budget:</t>
    <phoneticPr fontId="2" type="noConversion"/>
  </si>
  <si>
    <t>Cost To Project</t>
    <phoneticPr fontId="2" type="noConversion"/>
  </si>
  <si>
    <t xml:space="preserve"> USD</t>
  </si>
  <si>
    <t>I. DIRECT LABOR</t>
    <phoneticPr fontId="2" type="noConversion"/>
  </si>
  <si>
    <t>Name/Title/Role</t>
    <phoneticPr fontId="2" type="noConversion"/>
  </si>
  <si>
    <t>(TBD if yet unknown)</t>
    <phoneticPr fontId="2" type="noConversion"/>
  </si>
  <si>
    <t>%</t>
    <phoneticPr fontId="2" type="noConversion"/>
  </si>
  <si>
    <r>
      <t xml:space="preserve">TOTAL DIRECT LABOR </t>
    </r>
    <r>
      <rPr>
        <i/>
        <sz val="14"/>
        <color rgb="FF000000"/>
        <rFont val="Calibri"/>
        <family val="2"/>
      </rPr>
      <t>(Direct Labor Subtotal +Direct Labor Overhead Subtotal)</t>
    </r>
  </si>
  <si>
    <t>% On Project</t>
    <phoneticPr fontId="2" type="noConversion"/>
  </si>
  <si>
    <t xml:space="preserve">Total Purchase Costs </t>
    <phoneticPr fontId="2" type="noConversion"/>
  </si>
  <si>
    <t>% Time On Project</t>
    <phoneticPr fontId="2" type="noConversion"/>
  </si>
  <si>
    <t>Annual Depreciation Rate</t>
    <phoneticPr fontId="2" type="noConversion"/>
  </si>
  <si>
    <t>Participating Months</t>
    <phoneticPr fontId="2" type="noConversion"/>
  </si>
  <si>
    <r>
      <t xml:space="preserve"> TOTAL EQUIPMENT COST </t>
    </r>
    <r>
      <rPr>
        <i/>
        <sz val="14"/>
        <color rgb="FF000000"/>
        <rFont val="Calibri"/>
        <family val="2"/>
      </rPr>
      <t>(Purchased Equip. Subtotal + Leased Equip Subtotal)</t>
    </r>
  </si>
  <si>
    <t>Official Use Only</t>
    <phoneticPr fontId="2" type="noConversion"/>
  </si>
  <si>
    <t>Item Description/NO. of Units</t>
    <phoneticPr fontId="2" type="noConversion"/>
  </si>
  <si>
    <t>*LEASED EQUIPENT</t>
    <phoneticPr fontId="2" type="noConversion"/>
  </si>
  <si>
    <t>*FOREIGN TRAVEL</t>
    <phoneticPr fontId="2" type="noConversion"/>
  </si>
  <si>
    <t>Cost per Person per trip</t>
    <phoneticPr fontId="2" type="noConversion"/>
  </si>
  <si>
    <t>USD</t>
    <phoneticPr fontId="2" type="noConversion"/>
  </si>
  <si>
    <t>No. of Trips</t>
    <phoneticPr fontId="2" type="noConversion"/>
  </si>
  <si>
    <t>No.</t>
    <phoneticPr fontId="2" type="noConversion"/>
  </si>
  <si>
    <t>No. of People per Trip</t>
    <phoneticPr fontId="2" type="noConversion"/>
  </si>
  <si>
    <t>#</t>
    <phoneticPr fontId="2" type="noConversion"/>
  </si>
  <si>
    <t>Qualifying Cost</t>
    <phoneticPr fontId="2" type="noConversion"/>
  </si>
  <si>
    <t xml:space="preserve">*DOMESTIC TRAVEL </t>
    <phoneticPr fontId="2" type="noConversion"/>
  </si>
  <si>
    <r>
      <t xml:space="preserve">TOTAL TRAVEL </t>
    </r>
    <r>
      <rPr>
        <i/>
        <sz val="14"/>
        <color rgb="FF000000"/>
        <rFont val="Calibri"/>
        <family val="2"/>
      </rPr>
      <t>(Foreign Travel Subtotal + Domestic Travel Subtotal)</t>
    </r>
  </si>
  <si>
    <t>V. SUBCONTRACTS</t>
    <phoneticPr fontId="2" type="noConversion"/>
  </si>
  <si>
    <t>(USD/Hr.)</t>
    <phoneticPr fontId="2" type="noConversion"/>
  </si>
  <si>
    <t>No. of Hours</t>
    <phoneticPr fontId="2" type="noConversion"/>
  </si>
  <si>
    <t>Hr.</t>
    <phoneticPr fontId="2" type="noConversion"/>
  </si>
  <si>
    <r>
      <t xml:space="preserve">GENERAL &amp; ADMINISTRATIVE EXPENSES </t>
    </r>
    <r>
      <rPr>
        <sz val="14"/>
        <color rgb="FF000000"/>
        <rFont val="Calibri"/>
        <family val="2"/>
      </rPr>
      <t>(@5% of figure above)</t>
    </r>
    <phoneticPr fontId="2" type="noConversion"/>
  </si>
  <si>
    <t>Category</t>
    <phoneticPr fontId="2" type="noConversion"/>
  </si>
  <si>
    <t>Explanation</t>
    <phoneticPr fontId="2" type="noConversion"/>
  </si>
  <si>
    <t>Salary</t>
    <phoneticPr fontId="2" type="noConversion"/>
  </si>
  <si>
    <t>Not Recognized as Direct Labor</t>
    <phoneticPr fontId="2" type="noConversion"/>
  </si>
  <si>
    <t>Recognized as Direct Labor</t>
    <phoneticPr fontId="2" type="noConversion"/>
  </si>
  <si>
    <t>Employment %</t>
    <phoneticPr fontId="2" type="noConversion"/>
  </si>
  <si>
    <t>Maximum salary</t>
    <phoneticPr fontId="2" type="noConversion"/>
  </si>
  <si>
    <t>USD 100,000</t>
    <phoneticPr fontId="2" type="noConversion"/>
  </si>
  <si>
    <t>Over Head</t>
    <phoneticPr fontId="2" type="noConversion"/>
  </si>
  <si>
    <t>Expendable Materials &amp; Supplies</t>
    <phoneticPr fontId="2" type="noConversion"/>
  </si>
  <si>
    <t>Travel</t>
    <phoneticPr fontId="2" type="noConversion"/>
  </si>
  <si>
    <t>Eligible expenses</t>
    <phoneticPr fontId="2" type="noConversion"/>
  </si>
  <si>
    <t>International destinations</t>
    <phoneticPr fontId="2" type="noConversion"/>
  </si>
  <si>
    <t xml:space="preserve">Airfare, lodging and ground travel. </t>
    <phoneticPr fontId="2" type="noConversion"/>
  </si>
  <si>
    <t>Report duty</t>
    <phoneticPr fontId="2" type="noConversion"/>
  </si>
  <si>
    <t xml:space="preserve">The company must fill out a travel report for each trip. The report will include details of the expenses according to the specific category. </t>
    <phoneticPr fontId="2" type="noConversion"/>
  </si>
  <si>
    <t>Recognized employees</t>
    <phoneticPr fontId="2" type="noConversion"/>
  </si>
  <si>
    <t xml:space="preserve">Specific employees(Direct Labor) desginated in the approved work program. </t>
    <phoneticPr fontId="2" type="noConversion"/>
  </si>
  <si>
    <t>Recognized travel</t>
    <phoneticPr fontId="2" type="noConversion"/>
  </si>
  <si>
    <t xml:space="preserve">Only travel that is connected exclusively with the project will be eligible. </t>
    <phoneticPr fontId="2" type="noConversion"/>
  </si>
  <si>
    <t>Maximum funding per person</t>
    <phoneticPr fontId="2" type="noConversion"/>
  </si>
  <si>
    <t>Other Expenses</t>
    <phoneticPr fontId="2" type="noConversion"/>
  </si>
  <si>
    <t xml:space="preserve">Regulatory activities, standards certification, field trials, etc. </t>
    <phoneticPr fontId="2" type="noConversion"/>
  </si>
  <si>
    <t xml:space="preserve">Patent filing activities - maximum of USD 20,000 per company. </t>
    <phoneticPr fontId="2" type="noConversion"/>
  </si>
  <si>
    <t>General &amp; Administrative (G&amp;A)</t>
    <phoneticPr fontId="2" type="noConversion"/>
  </si>
  <si>
    <t>Months</t>
    <phoneticPr fontId="2" type="noConversion"/>
  </si>
  <si>
    <t>ANNEX A- PROPOSED PROJECT BUDGET (KOREAN COMPANY)</t>
    <phoneticPr fontId="2" type="noConversion"/>
  </si>
  <si>
    <t>ANNEX A- PROPOSED PROJECT BUDGET (ISRAELI COMPANY)</t>
    <phoneticPr fontId="2" type="noConversion"/>
  </si>
  <si>
    <t>VIII. JOINT COMMERCIALIZATION</t>
    <phoneticPr fontId="2" type="noConversion"/>
  </si>
  <si>
    <t>*TRAVEL</t>
    <phoneticPr fontId="2" type="noConversion"/>
  </si>
  <si>
    <r>
      <t xml:space="preserve"> </t>
    </r>
    <r>
      <rPr>
        <b/>
        <i/>
        <sz val="10"/>
        <color rgb="FF000000"/>
        <rFont val="Calibri"/>
        <family val="2"/>
      </rPr>
      <t>Subtotal, Travel</t>
    </r>
    <phoneticPr fontId="2" type="noConversion"/>
  </si>
  <si>
    <t>*INCIDENTALS</t>
    <phoneticPr fontId="2" type="noConversion"/>
  </si>
  <si>
    <r>
      <t xml:space="preserve"> </t>
    </r>
    <r>
      <rPr>
        <b/>
        <i/>
        <sz val="10"/>
        <color rgb="FF000000"/>
        <rFont val="Calibri"/>
        <family val="2"/>
      </rPr>
      <t>Subtotal, Incidentals</t>
    </r>
    <phoneticPr fontId="2" type="noConversion"/>
  </si>
  <si>
    <r>
      <t xml:space="preserve">TOTAL JOINT COMMERCIALIZATION </t>
    </r>
    <r>
      <rPr>
        <i/>
        <sz val="14"/>
        <color rgb="FF000000"/>
        <rFont val="Calibri"/>
        <family val="2"/>
      </rPr>
      <t>(Travel Subtotal + Incidentals Subtotal)</t>
    </r>
    <phoneticPr fontId="2" type="noConversion"/>
  </si>
  <si>
    <t xml:space="preserve">USD 5,000 per person per trip. </t>
    <phoneticPr fontId="2" type="noConversion"/>
  </si>
  <si>
    <t>Seminar/conference/exhibition registration and booth rental fees for joint participation/presentation, travel costs related to joint commercialization activities (max. USD 5,000 per person), printing of brochures/posters, etc.</t>
    <phoneticPr fontId="2" type="noConversion"/>
  </si>
  <si>
    <t>Eligible items</t>
    <phoneticPr fontId="2" type="noConversion"/>
  </si>
  <si>
    <t>Maximum funding per project</t>
    <phoneticPr fontId="2" type="noConversion"/>
  </si>
  <si>
    <t>USD 30,000 which gives USD 15,000 to each partner.</t>
    <phoneticPr fontId="2" type="noConversion"/>
  </si>
  <si>
    <t>Qualifying period</t>
    <phoneticPr fontId="2" type="noConversion"/>
  </si>
  <si>
    <t>Within project period</t>
    <phoneticPr fontId="2" type="noConversion"/>
  </si>
  <si>
    <t>Both the applicant companies must share the commercialization cost, hence, the commercialization cost must be included in both companies' budget forms. Any expenses beyond the qualified through the forms will not be recognized.</t>
    <phoneticPr fontId="2" type="noConversion"/>
  </si>
  <si>
    <t>Official Project Term</t>
  </si>
  <si>
    <r>
      <t xml:space="preserve">Item Description
</t>
    </r>
    <r>
      <rPr>
        <sz val="10"/>
        <color rgb="FF000000"/>
        <rFont val="Calibri"/>
        <family val="2"/>
      </rPr>
      <t>(Cost X Units)</t>
    </r>
    <phoneticPr fontId="2" type="noConversion"/>
  </si>
  <si>
    <t>Gross Annual Salary</t>
    <phoneticPr fontId="2" type="noConversion"/>
  </si>
  <si>
    <t>Equation: (Gross Annual Salary/12) X % on Project X Participating Months = Cost to Project USD</t>
    <phoneticPr fontId="2" type="noConversion"/>
  </si>
  <si>
    <t xml:space="preserve">Total Purchase Costs
(or Book Value) </t>
    <phoneticPr fontId="2" type="noConversion"/>
  </si>
  <si>
    <t>*EQUIPMENT DEPRECIATION</t>
    <phoneticPr fontId="2" type="noConversion"/>
  </si>
  <si>
    <t xml:space="preserve">Guideline to complete the Project proposal Budget form </t>
    <phoneticPr fontId="2" type="noConversion"/>
  </si>
  <si>
    <t>Direct Labor (R&amp;D Personnel)</t>
    <phoneticPr fontId="2" type="noConversion"/>
  </si>
  <si>
    <t>Equipment Depreciation, Equipment Lease</t>
    <phoneticPr fontId="2" type="noConversion"/>
  </si>
  <si>
    <r>
      <rPr>
        <b/>
        <i/>
        <sz val="10"/>
        <color theme="1"/>
        <rFont val="맑은 고딕"/>
        <family val="3"/>
        <charset val="129"/>
        <scheme val="minor"/>
      </rPr>
      <t xml:space="preserve">Note: </t>
    </r>
    <r>
      <rPr>
        <sz val="10"/>
        <color theme="1"/>
        <rFont val="맑은 고딕"/>
        <family val="3"/>
        <charset val="129"/>
        <scheme val="minor"/>
      </rPr>
      <t xml:space="preserve">
1.</t>
    </r>
    <r>
      <rPr>
        <b/>
        <sz val="10"/>
        <color theme="1"/>
        <rFont val="맑은 고딕"/>
        <family val="3"/>
        <charset val="129"/>
        <scheme val="minor"/>
      </rPr>
      <t xml:space="preserve"> Each partner company must contribute at least 30% of the total project expenses.</t>
    </r>
    <r>
      <rPr>
        <sz val="10"/>
        <color theme="1"/>
        <rFont val="맑은 고딕"/>
        <family val="3"/>
        <charset val="129"/>
        <scheme val="minor"/>
      </rPr>
      <t xml:space="preserve">
2. Any unspecified and/or undecided items marked as TBD as submitted in the proposal budget (such as employees in Direct Labor, subcontractor, and consultant) must be explicitly named on the official authorized budget prior to signing CPFA.</t>
    </r>
    <phoneticPr fontId="2" type="noConversion"/>
  </si>
  <si>
    <t>Image sensor Technologies</t>
    <phoneticPr fontId="2" type="noConversion"/>
  </si>
  <si>
    <t>Jan</t>
    <phoneticPr fontId="2" type="noConversion"/>
  </si>
  <si>
    <t>Dec</t>
    <phoneticPr fontId="2" type="noConversion"/>
  </si>
  <si>
    <t xml:space="preserve"> Staff B / Hardware Engineer</t>
    <phoneticPr fontId="2" type="noConversion"/>
  </si>
  <si>
    <t xml:space="preserve"> Staff A / CTO / Project Manager</t>
    <phoneticPr fontId="2" type="noConversion"/>
  </si>
  <si>
    <t xml:space="preserve"> USD</t>
    <phoneticPr fontId="2" type="noConversion"/>
  </si>
  <si>
    <t>Overhead (O/H)</t>
    <phoneticPr fontId="2" type="noConversion"/>
  </si>
  <si>
    <t>Overhead (O/H) * 25%</t>
    <phoneticPr fontId="2" type="noConversion"/>
  </si>
  <si>
    <t>II. EQUIPMENT DEPRECIATION, EQUIPMENT LEASE</t>
    <phoneticPr fontId="2" type="noConversion"/>
  </si>
  <si>
    <t>Equipment A (5,000*5)</t>
    <phoneticPr fontId="2" type="noConversion"/>
  </si>
  <si>
    <t>Equipment B (2,500*4)</t>
    <phoneticPr fontId="2" type="noConversion"/>
  </si>
  <si>
    <t>Item Description</t>
    <phoneticPr fontId="2" type="noConversion"/>
  </si>
  <si>
    <t xml:space="preserve">Equipment C </t>
    <phoneticPr fontId="2" type="noConversion"/>
  </si>
  <si>
    <t>Date of Lease
(date/month/year)</t>
    <phoneticPr fontId="2" type="noConversion"/>
  </si>
  <si>
    <t xml:space="preserve">Monthly cost </t>
    <phoneticPr fontId="2" type="noConversion"/>
  </si>
  <si>
    <t>(mth * No. of Unit to be leased))</t>
    <phoneticPr fontId="2" type="noConversion"/>
  </si>
  <si>
    <r>
      <t xml:space="preserve">Item Description
</t>
    </r>
    <r>
      <rPr>
        <sz val="10"/>
        <color rgb="FF000000"/>
        <rFont val="Calibri"/>
        <family val="2"/>
      </rPr>
      <t>(Cost, $ X Units)</t>
    </r>
    <phoneticPr fontId="2" type="noConversion"/>
  </si>
  <si>
    <t>Material A (200 X 100)</t>
    <phoneticPr fontId="2" type="noConversion"/>
  </si>
  <si>
    <t>Material B (50 X 1000)</t>
    <phoneticPr fontId="2" type="noConversion"/>
  </si>
  <si>
    <t xml:space="preserve">Israel / Project discussion </t>
    <phoneticPr fontId="2" type="noConversion"/>
  </si>
  <si>
    <t>Seoul, Korea - Facility Inspection</t>
    <phoneticPr fontId="2" type="noConversion"/>
  </si>
  <si>
    <t xml:space="preserve"> Subcontractor A</t>
    <phoneticPr fontId="2" type="noConversion"/>
  </si>
  <si>
    <t xml:space="preserve"> Consultant A</t>
    <phoneticPr fontId="2" type="noConversion"/>
  </si>
  <si>
    <t xml:space="preserve"> Staff C / Hardware Engineer</t>
    <phoneticPr fontId="2" type="noConversion"/>
  </si>
  <si>
    <t>design consultancy</t>
    <phoneticPr fontId="2" type="noConversion"/>
  </si>
  <si>
    <t>produce prototype</t>
    <phoneticPr fontId="2" type="noConversion"/>
  </si>
  <si>
    <t>Co-share booth rental for the Global Trade Show A
Market the proposed product jointly</t>
    <phoneticPr fontId="2" type="noConversion"/>
  </si>
  <si>
    <t>ANNEX A- PROPOSED PROJECT BUDGET (Korean Partner COMPANY A)</t>
    <phoneticPr fontId="2" type="noConversion"/>
  </si>
  <si>
    <t>I. DIRECT LABOR (R&amp;D Personnel)</t>
    <phoneticPr fontId="2" type="noConversion"/>
  </si>
  <si>
    <t>I. DIRECT LABOR  (R&amp;D Personnel)</t>
    <phoneticPr fontId="2" type="noConversion"/>
  </si>
  <si>
    <t>ILS</t>
  </si>
  <si>
    <t>Source of Exchange Rate :</t>
  </si>
  <si>
    <t>Date of  Exchange Rate:</t>
  </si>
  <si>
    <r>
      <t xml:space="preserve">Exchange Rate:                </t>
    </r>
    <r>
      <rPr>
        <sz val="8"/>
        <rFont val="Univers"/>
        <family val="2"/>
      </rPr>
      <t xml:space="preserve"> 1 USD =</t>
    </r>
    <r>
      <rPr>
        <b/>
        <sz val="8"/>
        <rFont val="Univers"/>
        <family val="2"/>
      </rPr>
      <t xml:space="preserve"> </t>
    </r>
  </si>
  <si>
    <t>Exchange Rate</t>
  </si>
  <si>
    <t>#</t>
  </si>
  <si>
    <t xml:space="preserve">The applicant company’s contractual agreement with the subcontractors shall be submitted to KORIL/IIA or any authorized representative on behalf as KORIL or IIA, upon request. </t>
    <phoneticPr fontId="2" type="noConversion"/>
  </si>
  <si>
    <t>Applicant company does not possess the expertise of the Subcontractor.</t>
    <phoneticPr fontId="2" type="noConversion"/>
  </si>
  <si>
    <t>Subcontractor who provides other functions within the company, such as business and/or legal consultation, will not be recognized without special authorization.</t>
    <phoneticPr fontId="2" type="noConversion"/>
  </si>
  <si>
    <t>3rd parties which are engaged to carry out mass production, business/legal consultation, the applicant company’s project partner etc., will not be recognized.</t>
    <phoneticPr fontId="2" type="noConversion"/>
  </si>
  <si>
    <r>
      <rPr>
        <b/>
        <sz val="10"/>
        <color theme="1"/>
        <rFont val="Verdana"/>
        <family val="2"/>
      </rPr>
      <t>Subcontractor</t>
    </r>
    <r>
      <rPr>
        <sz val="10"/>
        <color theme="1"/>
        <rFont val="Verdana"/>
        <family val="2"/>
      </rPr>
      <t xml:space="preserve"> refers to 3</t>
    </r>
    <r>
      <rPr>
        <vertAlign val="superscript"/>
        <sz val="10"/>
        <color theme="1"/>
        <rFont val="Verdana"/>
        <family val="2"/>
      </rPr>
      <t>rd</t>
    </r>
    <r>
      <rPr>
        <sz val="10"/>
        <color theme="1"/>
        <rFont val="Verdana"/>
        <family val="2"/>
      </rPr>
      <t xml:space="preserve"> parties that engage (long term) by the applicant companies to assist in the project. </t>
    </r>
    <phoneticPr fontId="2" type="noConversion"/>
  </si>
  <si>
    <r>
      <t>Subcontractor shall not be executing</t>
    </r>
    <r>
      <rPr>
        <b/>
        <sz val="10"/>
        <color theme="1"/>
        <rFont val="Verdana"/>
        <family val="2"/>
      </rPr>
      <t xml:space="preserve"> more than 20% (30% for Lighthouse Program)</t>
    </r>
    <r>
      <rPr>
        <sz val="10"/>
        <color theme="1"/>
        <rFont val="Verdana"/>
        <family val="2"/>
      </rPr>
      <t xml:space="preserve"> </t>
    </r>
    <r>
      <rPr>
        <b/>
        <sz val="10"/>
        <color theme="1"/>
        <rFont val="Verdana"/>
        <family val="2"/>
      </rPr>
      <t>of the total project expenditures of each partner</t>
    </r>
    <r>
      <rPr>
        <sz val="10"/>
        <color theme="1"/>
        <rFont val="Verdana"/>
        <family val="2"/>
      </rPr>
      <t>, unless specific need is shown and authorization obtained</t>
    </r>
    <phoneticPr fontId="2" type="noConversion"/>
  </si>
  <si>
    <r>
      <rPr>
        <b/>
        <sz val="10"/>
        <color theme="1"/>
        <rFont val="Verdana"/>
        <family val="2"/>
      </rPr>
      <t>Consultant</t>
    </r>
    <r>
      <rPr>
        <sz val="10"/>
        <color theme="1"/>
        <rFont val="Verdana"/>
        <family val="2"/>
      </rPr>
      <t xml:space="preserve"> refers to who are engaing (short term) by the applicant company for a specific cause or need  </t>
    </r>
    <phoneticPr fontId="2" type="noConversion"/>
  </si>
  <si>
    <t xml:space="preserve">Consultant shall not be executing more than 20% of the total project expenditures of each partner, unless specific need is shown and authorization obtained. </t>
    <phoneticPr fontId="2" type="noConversion"/>
  </si>
  <si>
    <t>Joint Commercialization (N/A for Feasibility Study Projects)</t>
    <phoneticPr fontId="2" type="noConversion"/>
  </si>
  <si>
    <t>Subcontractor (N/A for Feasibility Study Projects)</t>
    <phoneticPr fontId="2" type="noConversion"/>
  </si>
  <si>
    <t xml:space="preserve"> Consultant (N/A for Feasibility Study Projects)</t>
    <phoneticPr fontId="2" type="noConversion"/>
  </si>
  <si>
    <t xml:space="preserve">1) Disbursement to the Korean companies will be in local currency. The Korean company is required to present its proposed project budget in USD ONLY. After project proposal approval, the KORIL Korea Office will consult the Korean company about the currency conversion. </t>
    <phoneticPr fontId="2" type="noConversion"/>
  </si>
  <si>
    <t xml:space="preserve">2) Disbursement to the Israeli companies will be in local currency. Thus, the Israeli company is required to present its proposed project budget in USD AND ILS (Israeli New Shekel). </t>
    <phoneticPr fontId="2" type="noConversion"/>
  </si>
  <si>
    <t>Share the source used for the exchange rate, i.e XE</t>
    <phoneticPr fontId="2" type="noConversion"/>
  </si>
  <si>
    <t xml:space="preserve">Mention the date of the exchange rate. The date to be used may be up to 1 month prior to the signed proposal submission </t>
    <phoneticPr fontId="2" type="noConversion"/>
  </si>
  <si>
    <t>KORIL-RDF's funding of the project begins from the effective start date.
The start date may be from the date the proposal is received by KORIL-RDF, signed by CEO of each company. 
The amount spent from the start date to the approved date will be retroactively recognized.</t>
    <phoneticPr fontId="2" type="noConversion"/>
  </si>
  <si>
    <r>
      <rPr>
        <u/>
        <sz val="10"/>
        <color theme="1"/>
        <rFont val="Verdana"/>
        <family val="2"/>
      </rPr>
      <t>Note:</t>
    </r>
    <r>
      <rPr>
        <sz val="10"/>
        <color theme="1"/>
        <rFont val="Verdana"/>
        <family val="2"/>
      </rPr>
      <t xml:space="preserve"> Expenses incurred by the companies prior to the effective start date and after the effective finish date can't be recognized by KORIL-RDF. </t>
    </r>
    <phoneticPr fontId="2" type="noConversion"/>
  </si>
  <si>
    <t>All of the employer's costs and the taxable components (salary plus social ("fringe") benefits of employees expected to work on the project).</t>
    <phoneticPr fontId="2" type="noConversion"/>
  </si>
  <si>
    <t>All R&amp;D personnel, including prototyping and R&amp;D related documentation.</t>
    <phoneticPr fontId="2" type="noConversion"/>
  </si>
  <si>
    <t>Not included: corporate executives, secretarial staff, legal staff, administrative staff, and staff engaged in marketing and sales activities; such expenses are included in the O/H allowance.</t>
    <phoneticPr fontId="2" type="noConversion"/>
  </si>
  <si>
    <t xml:space="preserve">Managers of SMEs (CEO, GM, MD, etc.) engaged in the R&amp;D activities shall not be greater than 50%; excluding managers of SME who are engaged only in the designated project, the maximum employment percentage of those managers will be 75%.  </t>
    <phoneticPr fontId="2" type="noConversion"/>
  </si>
  <si>
    <t>Maximum Employment %
Minimum Employment %*
*This requirement applies only to Korean companies.</t>
    <phoneticPr fontId="2" type="noConversion"/>
  </si>
  <si>
    <t>Maximum Employment %: 100%
Minimum Employment %: 10%*</t>
    <phoneticPr fontId="2" type="noConversion"/>
  </si>
  <si>
    <t xml:space="preserve">25% of the subtotal of Direct Labor cost; includes all indirect labor cost, secretarial services, legal staff, etc. </t>
    <phoneticPr fontId="2" type="noConversion"/>
  </si>
  <si>
    <t>Materials that are used for other functions within the company will not be recognized without special authorization.</t>
    <phoneticPr fontId="2" type="noConversion"/>
  </si>
  <si>
    <t xml:space="preserve">Materials must be specifically accounted for, and not as a percentage of general expenses. </t>
    <phoneticPr fontId="2" type="noConversion"/>
  </si>
  <si>
    <t>Materials that are company-manufactured will only be recognized with specific authorization (including their cost calculation)</t>
    <phoneticPr fontId="2" type="noConversion"/>
  </si>
  <si>
    <t>Eligible destinations are between Korea &amp; Israel. Other destinations will only be authorized and listed in the official project budget upon satisfactory explanation by the partners regarding project R&amp;D requirements.</t>
    <phoneticPr fontId="2" type="noConversion"/>
  </si>
  <si>
    <t>This section should identify each consultant by name, the nature of the activity, the number of hours, and the hourly rate.</t>
    <phoneticPr fontId="2" type="noConversion"/>
  </si>
  <si>
    <t>The applicant company does not possess the expertise of the consultant.</t>
    <phoneticPr fontId="2" type="noConversion"/>
  </si>
  <si>
    <t xml:space="preserve">The applicant company’s contractual agreement with the consultant shall be submitted to KORIL/IIA or any authorized representative on behalf of KORIL or IIA, upon request. </t>
    <phoneticPr fontId="2" type="noConversion"/>
  </si>
  <si>
    <t xml:space="preserve">G&amp;A costs shall be calculated as 5% of the subtotal (before adding G&amp;A), and shall cover all indirect expenses such as rent, facilities, etc. </t>
    <phoneticPr fontId="2" type="noConversion"/>
  </si>
  <si>
    <r>
      <t xml:space="preserve">For all equipment-related costs, only the portion attributable to the project-use percentage and the eligible project period may be recognized.
The full purchase price of capital equipment shall not be recognized as an eligible project cost. Only depreciation costs of eligible equipment or rental/leasing fees may be recognized.
</t>
    </r>
    <r>
      <rPr>
        <b/>
        <u/>
        <sz val="10"/>
        <rFont val="Verdana"/>
        <family val="2"/>
      </rPr>
      <t>For Israeli companies</t>
    </r>
    <r>
      <rPr>
        <sz val="10"/>
        <rFont val="Verdana"/>
        <family val="2"/>
      </rPr>
      <t xml:space="preserve">, depreciation of company-owned equipment may be recognized. 
</t>
    </r>
    <r>
      <rPr>
        <b/>
        <u/>
        <sz val="10"/>
        <rFont val="Verdana"/>
        <family val="2"/>
      </rPr>
      <t>For Korean companies</t>
    </r>
    <r>
      <rPr>
        <sz val="10"/>
        <rFont val="Verdana"/>
        <family val="2"/>
      </rPr>
      <t xml:space="preserve">, depreciation of pre-owned equipment shall not be recognized; only depreciation of equipment newly purchased for the project may be claimed. Rental or leasing fees may be recognized for both Korean and Israeli companies.
Applicants must submit supporting documents, including the project-use percentage, project-use period, depreciation schedule, and/or rental/lease documentation.
</t>
    </r>
    <r>
      <rPr>
        <i/>
        <sz val="10"/>
        <rFont val="Verdana"/>
        <family val="2"/>
      </rPr>
      <t>*Depreciation cost = Equipment purchase price × Project-use percentage × (Depreciation rate × Project period in years)
*Rental/lease cost = Monthly rental/lease fee × Project-use percentage × Project period in months</t>
    </r>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</si>
</sst>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0_-;\-* #,##0_-;_-* &quot;-&quot;_-;_-@_-"/>
    <numFmt numFmtId="176" formatCode="_-* #,##0.000_-;\-* #,##0.000_-;_-* &quot;-&quot;_-;_-@_-"/>
    <numFmt numFmtId="177" formatCode="#,##0_ "/>
    <numFmt numFmtId="178" formatCode="0.00000"/>
  </numFmts>
  <fonts count="49" x14ac:knownFonts="1">
    <font>
      <sz val="11"/>
      <color theme="1"/>
      <name val="맑은 고딕"/>
      <family val="2"/>
      <charset val="129"/>
      <scheme val="minor"/>
    </font>
    <font>
      <sz val="11"/>
      <color theme="1"/>
      <name val="맑은 고딕"/>
      <family val="2"/>
      <charset val="129"/>
      <scheme val="minor"/>
    </font>
    <font>
      <sz val="8"/>
      <name val="맑은 고딕"/>
      <family val="2"/>
      <charset val="129"/>
      <scheme val="minor"/>
    </font>
    <font>
      <sz val="8"/>
      <color rgb="FF000000"/>
      <name val="Calibri"/>
      <family val="2"/>
    </font>
    <font>
      <b/>
      <sz val="10"/>
      <color rgb="FF000000"/>
      <name val="Calibri"/>
      <family val="2"/>
    </font>
    <font>
      <b/>
      <sz val="10"/>
      <color theme="1"/>
      <name val="Calibri"/>
      <family val="2"/>
    </font>
    <font>
      <sz val="10"/>
      <color theme="1"/>
      <name val="Calibri"/>
      <family val="2"/>
    </font>
    <font>
      <sz val="10"/>
      <color rgb="FF000000"/>
      <name val="Calibri"/>
      <family val="2"/>
    </font>
    <font>
      <b/>
      <i/>
      <sz val="10"/>
      <color rgb="FF000000"/>
      <name val="Calibri"/>
      <family val="2"/>
    </font>
    <font>
      <b/>
      <i/>
      <sz val="10"/>
      <color theme="1"/>
      <name val="Calibri"/>
      <family val="2"/>
    </font>
    <font>
      <b/>
      <sz val="14"/>
      <color rgb="FF000000"/>
      <name val="Calibri"/>
      <family val="2"/>
    </font>
    <font>
      <b/>
      <i/>
      <sz val="14"/>
      <color rgb="FF000000"/>
      <name val="Calibri"/>
      <family val="2"/>
    </font>
    <font>
      <i/>
      <sz val="14"/>
      <color rgb="FF000000"/>
      <name val="Calibri"/>
      <family val="2"/>
    </font>
    <font>
      <b/>
      <sz val="14"/>
      <color theme="1"/>
      <name val="Calibri"/>
      <family val="2"/>
    </font>
    <font>
      <sz val="14"/>
      <color rgb="FF000000"/>
      <name val="Calibri"/>
      <family val="2"/>
    </font>
    <font>
      <sz val="9"/>
      <color indexed="81"/>
      <name val="Tahoma"/>
      <family val="2"/>
    </font>
    <font>
      <b/>
      <sz val="9"/>
      <color indexed="81"/>
      <name val="Tahoma"/>
      <family val="2"/>
    </font>
    <font>
      <sz val="10"/>
      <color theme="0"/>
      <name val="Calibri"/>
      <family val="2"/>
    </font>
    <font>
      <b/>
      <sz val="10"/>
      <color theme="0"/>
      <name val="Calibri"/>
      <family val="2"/>
    </font>
    <font>
      <b/>
      <i/>
      <sz val="10"/>
      <color rgb="FFFF0000"/>
      <name val="Calibri"/>
      <family val="2"/>
    </font>
    <font>
      <sz val="10"/>
      <color theme="0" tint="-0.34998626667073579"/>
      <name val="Calibri"/>
      <family val="2"/>
    </font>
    <font>
      <sz val="11"/>
      <color theme="1"/>
      <name val="Verdana"/>
      <family val="2"/>
    </font>
    <font>
      <sz val="10"/>
      <color theme="1"/>
      <name val="Verdana"/>
      <family val="2"/>
    </font>
    <font>
      <b/>
      <sz val="10"/>
      <color theme="1"/>
      <name val="Verdana"/>
      <family val="2"/>
    </font>
    <font>
      <b/>
      <sz val="10"/>
      <color rgb="FFFF0000"/>
      <name val="Calibri"/>
      <family val="2"/>
    </font>
    <font>
      <b/>
      <sz val="12"/>
      <color theme="1"/>
      <name val="Calibri"/>
      <family val="2"/>
    </font>
    <font>
      <b/>
      <sz val="11"/>
      <color theme="1"/>
      <name val="Verdana"/>
      <family val="2"/>
    </font>
    <font>
      <b/>
      <sz val="14"/>
      <color theme="1"/>
      <name val="Verdana"/>
      <family val="2"/>
    </font>
    <font>
      <u/>
      <sz val="10"/>
      <color theme="1"/>
      <name val="Verdana"/>
      <family val="2"/>
    </font>
    <font>
      <sz val="10"/>
      <color theme="1"/>
      <name val="맑은 고딕"/>
      <family val="3"/>
      <charset val="129"/>
      <scheme val="minor"/>
    </font>
    <font>
      <b/>
      <sz val="10"/>
      <color theme="1"/>
      <name val="맑은 고딕"/>
      <family val="3"/>
      <charset val="129"/>
      <scheme val="minor"/>
    </font>
    <font>
      <b/>
      <i/>
      <sz val="10"/>
      <color theme="1"/>
      <name val="맑은 고딕"/>
      <family val="3"/>
      <charset val="129"/>
      <scheme val="minor"/>
    </font>
    <font>
      <b/>
      <sz val="9"/>
      <color theme="1"/>
      <name val="Calibri"/>
      <family val="2"/>
    </font>
    <font>
      <i/>
      <sz val="10"/>
      <color theme="1"/>
      <name val="맑은 고딕"/>
      <family val="3"/>
      <charset val="129"/>
      <scheme val="minor"/>
    </font>
    <font>
      <i/>
      <sz val="11"/>
      <color theme="1"/>
      <name val="맑은 고딕"/>
      <family val="3"/>
      <charset val="129"/>
      <scheme val="minor"/>
    </font>
    <font>
      <b/>
      <sz val="11"/>
      <color theme="1"/>
      <name val="Calibri"/>
      <family val="2"/>
    </font>
    <font>
      <b/>
      <sz val="11"/>
      <name val="Calibri"/>
      <family val="2"/>
    </font>
    <font>
      <sz val="11"/>
      <color theme="1"/>
      <name val="Calibri"/>
      <family val="2"/>
    </font>
    <font>
      <b/>
      <sz val="11"/>
      <color rgb="FF000000"/>
      <name val="Calibri"/>
      <family val="2"/>
    </font>
    <font>
      <sz val="10"/>
      <name val="Arial"/>
      <family val="2"/>
    </font>
    <font>
      <sz val="10"/>
      <name val="Arial"/>
      <family val="2"/>
    </font>
    <font>
      <sz val="8"/>
      <name val="Univers"/>
      <family val="2"/>
    </font>
    <font>
      <b/>
      <sz val="8"/>
      <name val="Univers"/>
      <family val="2"/>
    </font>
    <font>
      <sz val="8"/>
      <name val="Univers"/>
      <family val="2"/>
    </font>
    <font>
      <sz val="11"/>
      <color theme="1"/>
      <name val="맑은 고딕"/>
      <family val="2"/>
      <charset val="129"/>
    </font>
    <font>
      <vertAlign val="superscript"/>
      <sz val="10"/>
      <color theme="1"/>
      <name val="Verdana"/>
      <family val="2"/>
    </font>
    <font>
      <sz val="10"/>
      <name val="Verdana"/>
      <family val="2"/>
    </font>
    <font>
      <b/>
      <u/>
      <sz val="10"/>
      <name val="Verdana"/>
      <family val="2"/>
    </font>
    <font>
      <i/>
      <sz val="10"/>
      <name val="Verdana"/>
      <family val="2"/>
    </font>
  </fonts>
  <fills count="20">
    <fill>
      <patternFill patternType="none"/>
    </fill>
    <fill>
      <patternFill patternType="gray125"/>
    </fill>
    <fill>
      <patternFill patternType="lightDown">
        <fgColor theme="0" tint="-0.499984740745262"/>
        <bgColor indexed="65"/>
      </patternFill>
    </fill>
    <fill>
      <patternFill patternType="solid">
        <fgColor rgb="FFFFFF00"/>
        <bgColor indexed="64"/>
      </patternFill>
    </fill>
    <fill>
      <patternFill patternType="solid">
        <fgColor rgb="FF002060"/>
        <bgColor indexed="64"/>
      </patternFill>
    </fill>
    <fill>
      <patternFill patternType="solid">
        <fgColor theme="9" tint="0.59999389629810485"/>
        <bgColor indexed="64"/>
      </patternFill>
    </fill>
    <fill>
      <patternFill patternType="solid">
        <fgColor theme="2" tint="-9.9978637043366805E-2"/>
        <bgColor indexed="64"/>
      </patternFill>
    </fill>
    <fill>
      <patternFill patternType="solid">
        <fgColor theme="6" tint="0.59999389629810485"/>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7" tint="0.39997558519241921"/>
        <bgColor indexed="64"/>
      </patternFill>
    </fill>
    <fill>
      <patternFill patternType="gray125">
        <fgColor theme="0" tint="-0.499984740745262"/>
        <bgColor indexed="65"/>
      </patternFill>
    </fill>
    <fill>
      <patternFill patternType="solid">
        <fgColor theme="9" tint="0.79998168889431442"/>
        <bgColor indexed="64"/>
      </patternFill>
    </fill>
    <fill>
      <patternFill patternType="solid">
        <fgColor theme="5" tint="0.39997558519241921"/>
        <bgColor indexed="64"/>
      </patternFill>
    </fill>
    <fill>
      <patternFill patternType="solid">
        <fgColor theme="2"/>
        <bgColor indexed="64"/>
      </patternFill>
    </fill>
    <fill>
      <patternFill patternType="solid">
        <fgColor theme="5" tint="0.59999389629810485"/>
        <bgColor indexed="64"/>
      </patternFill>
    </fill>
    <fill>
      <patternFill patternType="solid">
        <fgColor indexed="65"/>
        <bgColor theme="0" tint="-0.499984740745262"/>
      </patternFill>
    </fill>
    <fill>
      <patternFill patternType="solid">
        <fgColor theme="4" tint="0.79998168889431442"/>
        <bgColor theme="0" tint="-0.499984740745262"/>
      </patternFill>
    </fill>
    <fill>
      <patternFill patternType="solid">
        <fgColor theme="3" tint="0.79998168889431442"/>
        <bgColor indexed="64"/>
      </patternFill>
    </fill>
    <fill>
      <patternFill patternType="solid">
        <fgColor theme="8" tint="0.7999816888943144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s>
  <cellStyleXfs count="6">
    <xf numFmtId="0" fontId="0" fillId="0" borderId="0">
      <alignment vertical="center"/>
    </xf>
    <xf numFmtId="41" fontId="1" fillId="0" borderId="0" applyFont="0" applyFill="0" applyBorder="0" applyAlignment="0" applyProtection="0">
      <alignment vertical="center"/>
    </xf>
    <xf numFmtId="9" fontId="1" fillId="0" borderId="0" applyFont="0" applyFill="0" applyBorder="0" applyAlignment="0" applyProtection="0">
      <alignment vertical="center"/>
    </xf>
    <xf numFmtId="0" fontId="39" fillId="0" borderId="0">
      <alignment horizontal="justify"/>
    </xf>
    <xf numFmtId="0" fontId="40" fillId="0" borderId="0"/>
    <xf numFmtId="0" fontId="40" fillId="0" borderId="0">
      <alignment horizontal="justify"/>
    </xf>
  </cellStyleXfs>
  <cellXfs count="226">
    <xf numFmtId="0" fontId="0" fillId="0" borderId="0" xfId="0">
      <alignment vertical="center"/>
    </xf>
    <xf numFmtId="0" fontId="7" fillId="0" borderId="0" xfId="0" applyFont="1" applyAlignment="1">
      <alignment vertical="center" wrapText="1"/>
    </xf>
    <xf numFmtId="0" fontId="5" fillId="0" borderId="0" xfId="0" applyFont="1">
      <alignment vertical="center"/>
    </xf>
    <xf numFmtId="0" fontId="6" fillId="0" borderId="0" xfId="0" applyFont="1">
      <alignment vertical="center"/>
    </xf>
    <xf numFmtId="0" fontId="4" fillId="0" borderId="0" xfId="0" applyFont="1" applyAlignment="1">
      <alignment horizontal="center" vertical="center"/>
    </xf>
    <xf numFmtId="0" fontId="6" fillId="0" borderId="0" xfId="0" applyFont="1" applyAlignment="1">
      <alignment horizontal="center" vertical="center"/>
    </xf>
    <xf numFmtId="0" fontId="9" fillId="0" borderId="0" xfId="0" applyFont="1">
      <alignment vertical="center"/>
    </xf>
    <xf numFmtId="0" fontId="5" fillId="0" borderId="0" xfId="0" applyFont="1" applyAlignment="1">
      <alignment horizontal="center" vertical="center"/>
    </xf>
    <xf numFmtId="0" fontId="9" fillId="0" borderId="0" xfId="0" applyFont="1" applyAlignment="1">
      <alignment horizontal="center" vertical="center"/>
    </xf>
    <xf numFmtId="0" fontId="5" fillId="0" borderId="0" xfId="0" applyFont="1" applyAlignment="1">
      <alignment horizontal="left" vertical="center"/>
    </xf>
    <xf numFmtId="0" fontId="6" fillId="0" borderId="0" xfId="0" applyFont="1" applyAlignment="1">
      <alignment horizontal="left" vertical="center"/>
    </xf>
    <xf numFmtId="0" fontId="9" fillId="0" borderId="0" xfId="0" applyFont="1" applyAlignment="1">
      <alignment horizontal="left" vertical="center"/>
    </xf>
    <xf numFmtId="0" fontId="0" fillId="0" borderId="0" xfId="0" applyAlignment="1">
      <alignment horizontal="center" vertical="center"/>
    </xf>
    <xf numFmtId="9" fontId="6" fillId="0" borderId="0" xfId="2" applyFont="1" applyFill="1" applyBorder="1" applyAlignment="1">
      <alignment horizontal="center" vertical="center"/>
    </xf>
    <xf numFmtId="9" fontId="4" fillId="0" borderId="0" xfId="2" applyFont="1" applyFill="1" applyBorder="1" applyAlignment="1">
      <alignment horizontal="center" vertical="center"/>
    </xf>
    <xf numFmtId="9" fontId="5" fillId="0" borderId="0" xfId="2" applyFont="1" applyFill="1" applyBorder="1" applyAlignment="1">
      <alignment horizontal="center" vertical="center"/>
    </xf>
    <xf numFmtId="9" fontId="9" fillId="0" borderId="0" xfId="2" applyFont="1" applyFill="1" applyBorder="1" applyAlignment="1">
      <alignment horizontal="center" vertical="center"/>
    </xf>
    <xf numFmtId="0" fontId="4" fillId="2" borderId="0" xfId="0" applyFont="1" applyFill="1" applyAlignment="1">
      <alignment horizontal="center" vertical="center"/>
    </xf>
    <xf numFmtId="0" fontId="6" fillId="2" borderId="0" xfId="0" applyFont="1" applyFill="1" applyAlignment="1">
      <alignment horizontal="center" vertical="center"/>
    </xf>
    <xf numFmtId="0" fontId="6" fillId="0" borderId="1" xfId="0" applyFont="1" applyBorder="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9" fontId="4" fillId="0" borderId="1" xfId="2" applyFont="1" applyFill="1" applyBorder="1" applyAlignment="1">
      <alignment horizontal="center" vertical="center"/>
    </xf>
    <xf numFmtId="0" fontId="17" fillId="4" borderId="0" xfId="0" applyFont="1" applyFill="1" applyAlignment="1">
      <alignment horizontal="center" vertical="center"/>
    </xf>
    <xf numFmtId="0" fontId="18" fillId="4" borderId="0" xfId="0" applyFont="1" applyFill="1" applyAlignment="1">
      <alignment horizontal="center" vertical="center"/>
    </xf>
    <xf numFmtId="0" fontId="4" fillId="6" borderId="1" xfId="0" applyFont="1" applyFill="1" applyBorder="1" applyAlignment="1">
      <alignment horizontal="center" vertical="center"/>
    </xf>
    <xf numFmtId="0" fontId="6" fillId="0" borderId="1" xfId="0" applyFont="1" applyBorder="1" applyAlignment="1">
      <alignment horizontal="left" vertical="center"/>
    </xf>
    <xf numFmtId="9" fontId="6" fillId="0" borderId="1" xfId="2" applyFont="1" applyFill="1" applyBorder="1" applyAlignment="1">
      <alignment horizontal="center" vertical="center"/>
    </xf>
    <xf numFmtId="12" fontId="6" fillId="0" borderId="1" xfId="0" applyNumberFormat="1" applyFont="1" applyBorder="1" applyAlignment="1">
      <alignment horizontal="center" vertical="center"/>
    </xf>
    <xf numFmtId="0" fontId="4" fillId="7" borderId="1" xfId="0" applyFont="1" applyFill="1" applyBorder="1" applyAlignment="1">
      <alignment horizontal="center" vertical="center"/>
    </xf>
    <xf numFmtId="0" fontId="3" fillId="7" borderId="1" xfId="0" applyFont="1" applyFill="1" applyBorder="1" applyAlignment="1">
      <alignment horizontal="center" vertical="center"/>
    </xf>
    <xf numFmtId="0" fontId="4" fillId="2" borderId="1" xfId="0" applyFont="1" applyFill="1" applyBorder="1" applyAlignment="1">
      <alignment horizontal="center" vertical="center"/>
    </xf>
    <xf numFmtId="0" fontId="5" fillId="8" borderId="1" xfId="0" applyFont="1" applyFill="1" applyBorder="1" applyAlignment="1">
      <alignment horizontal="center" vertical="center"/>
    </xf>
    <xf numFmtId="0" fontId="4" fillId="8" borderId="1" xfId="0" applyFont="1" applyFill="1" applyBorder="1" applyAlignment="1">
      <alignment horizontal="center" vertical="center"/>
    </xf>
    <xf numFmtId="9" fontId="4" fillId="8" borderId="1" xfId="2" applyFont="1" applyFill="1" applyBorder="1" applyAlignment="1">
      <alignment horizontal="center" vertical="center"/>
    </xf>
    <xf numFmtId="0" fontId="7" fillId="8" borderId="1" xfId="0" applyFont="1" applyFill="1" applyBorder="1" applyAlignment="1">
      <alignment horizontal="center" vertical="center"/>
    </xf>
    <xf numFmtId="9" fontId="5" fillId="0" borderId="1" xfId="2" applyFont="1" applyFill="1" applyBorder="1" applyAlignment="1">
      <alignment horizontal="center" vertical="center"/>
    </xf>
    <xf numFmtId="0" fontId="3" fillId="6" borderId="1" xfId="0" applyFont="1" applyFill="1" applyBorder="1" applyAlignment="1">
      <alignment horizontal="center" vertical="center"/>
    </xf>
    <xf numFmtId="9" fontId="6" fillId="8" borderId="1" xfId="2" applyFont="1" applyFill="1" applyBorder="1" applyAlignment="1">
      <alignment horizontal="center" vertical="center"/>
    </xf>
    <xf numFmtId="0" fontId="6" fillId="0" borderId="5" xfId="0" applyFont="1" applyBorder="1" applyAlignment="1">
      <alignment horizontal="center" vertical="center"/>
    </xf>
    <xf numFmtId="0" fontId="6" fillId="0" borderId="5" xfId="0" applyFont="1" applyBorder="1" applyAlignment="1">
      <alignment horizontal="left" vertical="center"/>
    </xf>
    <xf numFmtId="9" fontId="6" fillId="0" borderId="5" xfId="2" applyFont="1" applyFill="1" applyBorder="1" applyAlignment="1">
      <alignment horizontal="center" vertical="center"/>
    </xf>
    <xf numFmtId="0" fontId="4" fillId="0" borderId="1" xfId="0" applyFont="1" applyBorder="1" applyAlignment="1">
      <alignment horizontal="left" vertical="center"/>
    </xf>
    <xf numFmtId="0" fontId="4" fillId="0" borderId="1" xfId="2" applyNumberFormat="1" applyFont="1" applyFill="1" applyBorder="1" applyAlignment="1">
      <alignment horizontal="center" vertical="center"/>
    </xf>
    <xf numFmtId="0" fontId="6" fillId="0" borderId="1" xfId="2" applyNumberFormat="1" applyFont="1" applyFill="1" applyBorder="1" applyAlignment="1">
      <alignment horizontal="center" vertical="center"/>
    </xf>
    <xf numFmtId="9" fontId="7" fillId="8" borderId="1" xfId="2" applyFont="1" applyFill="1" applyBorder="1" applyAlignment="1">
      <alignment horizontal="center" vertical="center"/>
    </xf>
    <xf numFmtId="0" fontId="4" fillId="2" borderId="5" xfId="0" applyFont="1" applyFill="1" applyBorder="1" applyAlignment="1">
      <alignment horizontal="center" vertical="center"/>
    </xf>
    <xf numFmtId="0" fontId="19" fillId="2" borderId="1" xfId="0" applyFont="1" applyFill="1" applyBorder="1" applyAlignment="1">
      <alignment horizontal="center" vertical="center"/>
    </xf>
    <xf numFmtId="0" fontId="6" fillId="2" borderId="5" xfId="0" applyFont="1" applyFill="1" applyBorder="1" applyAlignment="1">
      <alignment horizontal="center" vertical="center"/>
    </xf>
    <xf numFmtId="0" fontId="9" fillId="2" borderId="1" xfId="0" applyFont="1" applyFill="1" applyBorder="1" applyAlignment="1">
      <alignment horizontal="center" vertical="center"/>
    </xf>
    <xf numFmtId="41" fontId="6" fillId="0" borderId="1" xfId="1" applyFont="1" applyFill="1" applyBorder="1" applyAlignment="1">
      <alignment horizontal="center" vertical="center"/>
    </xf>
    <xf numFmtId="41" fontId="6" fillId="0" borderId="5" xfId="1" applyFont="1" applyFill="1" applyBorder="1" applyAlignment="1">
      <alignment horizontal="center" vertical="center"/>
    </xf>
    <xf numFmtId="41" fontId="5" fillId="0" borderId="1" xfId="1" applyFont="1" applyFill="1" applyBorder="1" applyAlignment="1">
      <alignment horizontal="center" vertical="center"/>
    </xf>
    <xf numFmtId="41" fontId="4" fillId="0" borderId="1" xfId="1" applyFont="1" applyFill="1" applyBorder="1" applyAlignment="1">
      <alignment horizontal="center" vertical="center"/>
    </xf>
    <xf numFmtId="41" fontId="6" fillId="6" borderId="1" xfId="1" applyFont="1" applyFill="1" applyBorder="1" applyAlignment="1">
      <alignment horizontal="center" vertical="center"/>
    </xf>
    <xf numFmtId="41" fontId="6" fillId="0" borderId="0" xfId="1" applyFont="1" applyFill="1" applyBorder="1" applyAlignment="1">
      <alignment horizontal="center" vertical="center"/>
    </xf>
    <xf numFmtId="41" fontId="4" fillId="7" borderId="1" xfId="1" applyFont="1" applyFill="1" applyBorder="1" applyAlignment="1">
      <alignment horizontal="center" vertical="center"/>
    </xf>
    <xf numFmtId="41" fontId="7" fillId="7" borderId="1" xfId="1" applyFont="1" applyFill="1" applyBorder="1" applyAlignment="1">
      <alignment horizontal="center" vertical="center"/>
    </xf>
    <xf numFmtId="41" fontId="6" fillId="7" borderId="1" xfId="1" applyFont="1" applyFill="1" applyBorder="1" applyAlignment="1">
      <alignment horizontal="center" vertical="center"/>
    </xf>
    <xf numFmtId="41" fontId="9" fillId="0" borderId="0" xfId="1" applyFont="1" applyFill="1" applyBorder="1" applyAlignment="1">
      <alignment horizontal="center" vertical="center"/>
    </xf>
    <xf numFmtId="41" fontId="4" fillId="6" borderId="1" xfId="1" applyFont="1" applyFill="1" applyBorder="1" applyAlignment="1">
      <alignment horizontal="center" vertical="center"/>
    </xf>
    <xf numFmtId="41" fontId="7" fillId="6" borderId="1" xfId="1" applyFont="1" applyFill="1" applyBorder="1" applyAlignment="1">
      <alignment horizontal="center" vertical="center"/>
    </xf>
    <xf numFmtId="41" fontId="5" fillId="10" borderId="1" xfId="1" applyFont="1" applyFill="1" applyBorder="1" applyAlignment="1">
      <alignment horizontal="center" vertical="center"/>
    </xf>
    <xf numFmtId="41" fontId="6" fillId="10" borderId="1" xfId="1" applyFont="1" applyFill="1" applyBorder="1" applyAlignment="1">
      <alignment horizontal="center" vertical="center"/>
    </xf>
    <xf numFmtId="41" fontId="6" fillId="6" borderId="5" xfId="1" applyFont="1" applyFill="1" applyBorder="1" applyAlignment="1">
      <alignment horizontal="center" vertical="center"/>
    </xf>
    <xf numFmtId="41" fontId="9" fillId="10" borderId="1" xfId="1" applyFont="1" applyFill="1" applyBorder="1" applyAlignment="1">
      <alignment horizontal="center" vertical="center"/>
    </xf>
    <xf numFmtId="41" fontId="9" fillId="0" borderId="1" xfId="1" applyFont="1" applyFill="1" applyBorder="1" applyAlignment="1">
      <alignment horizontal="center" vertical="center"/>
    </xf>
    <xf numFmtId="41" fontId="9" fillId="3" borderId="1" xfId="1" applyFont="1" applyFill="1" applyBorder="1" applyAlignment="1">
      <alignment horizontal="center" vertical="center"/>
    </xf>
    <xf numFmtId="41" fontId="5" fillId="0" borderId="0" xfId="1" applyFont="1" applyFill="1" applyBorder="1" applyAlignment="1">
      <alignment horizontal="center" vertical="center"/>
    </xf>
    <xf numFmtId="0" fontId="20" fillId="0" borderId="0" xfId="0" applyFont="1" applyAlignment="1">
      <alignment horizontal="left" vertical="center"/>
    </xf>
    <xf numFmtId="0" fontId="24" fillId="2" borderId="1" xfId="0" applyFont="1" applyFill="1" applyBorder="1" applyAlignment="1">
      <alignment horizontal="center" vertical="center"/>
    </xf>
    <xf numFmtId="0" fontId="25" fillId="0" borderId="0" xfId="0" applyFont="1" applyAlignment="1">
      <alignment horizontal="left" vertical="center"/>
    </xf>
    <xf numFmtId="0" fontId="21" fillId="0" borderId="0" xfId="0" applyFont="1">
      <alignment vertical="center"/>
    </xf>
    <xf numFmtId="0" fontId="22" fillId="0" borderId="0" xfId="0" applyFont="1" applyAlignment="1">
      <alignment horizontal="center" vertical="center"/>
    </xf>
    <xf numFmtId="0" fontId="22" fillId="0" borderId="0" xfId="0" applyFont="1">
      <alignment vertical="center"/>
    </xf>
    <xf numFmtId="0" fontId="22" fillId="0" borderId="0" xfId="0" applyFont="1" applyAlignment="1">
      <alignment vertical="center" wrapText="1"/>
    </xf>
    <xf numFmtId="0" fontId="22" fillId="0" borderId="0" xfId="0" applyFont="1" applyAlignment="1">
      <alignment horizontal="left" vertical="center"/>
    </xf>
    <xf numFmtId="0" fontId="23" fillId="14" borderId="0" xfId="0" applyFont="1" applyFill="1" applyAlignment="1">
      <alignment horizontal="center" vertical="center" wrapText="1"/>
    </xf>
    <xf numFmtId="0" fontId="22" fillId="0" borderId="1" xfId="0" applyFont="1" applyBorder="1">
      <alignment vertical="center"/>
    </xf>
    <xf numFmtId="3" fontId="22" fillId="0" borderId="1" xfId="0" applyNumberFormat="1" applyFont="1" applyBorder="1" applyAlignment="1">
      <alignment vertical="center" wrapText="1"/>
    </xf>
    <xf numFmtId="0" fontId="22" fillId="0" borderId="1" xfId="0" applyFont="1" applyBorder="1" applyAlignment="1" applyProtection="1">
      <alignment vertical="center" wrapText="1"/>
      <protection locked="0"/>
    </xf>
    <xf numFmtId="0" fontId="26" fillId="0" borderId="0" xfId="0" applyFont="1">
      <alignment vertical="center"/>
    </xf>
    <xf numFmtId="0" fontId="22" fillId="0" borderId="1" xfId="0" applyFont="1" applyBorder="1" applyAlignment="1">
      <alignment horizontal="center" vertical="center"/>
    </xf>
    <xf numFmtId="0" fontId="23" fillId="14" borderId="0" xfId="0" applyFont="1" applyFill="1" applyAlignment="1">
      <alignment horizontal="center" vertical="center"/>
    </xf>
    <xf numFmtId="0" fontId="22" fillId="0" borderId="1" xfId="0" applyFont="1" applyBorder="1" applyAlignment="1">
      <alignment vertical="center" wrapText="1"/>
    </xf>
    <xf numFmtId="12" fontId="5" fillId="0" borderId="1" xfId="0" applyNumberFormat="1" applyFont="1" applyBorder="1" applyAlignment="1">
      <alignment horizontal="center" vertical="center"/>
    </xf>
    <xf numFmtId="41" fontId="6" fillId="0" borderId="1" xfId="1" quotePrefix="1" applyFont="1" applyFill="1" applyBorder="1" applyAlignment="1">
      <alignment horizontal="center" vertical="center"/>
    </xf>
    <xf numFmtId="176" fontId="6" fillId="0" borderId="1" xfId="1" applyNumberFormat="1" applyFont="1" applyFill="1" applyBorder="1" applyAlignment="1">
      <alignment horizontal="center" vertical="center"/>
    </xf>
    <xf numFmtId="41" fontId="6" fillId="7" borderId="5" xfId="1" applyFont="1" applyFill="1" applyBorder="1" applyAlignment="1">
      <alignment horizontal="center" vertical="center"/>
    </xf>
    <xf numFmtId="0" fontId="23" fillId="0" borderId="1" xfId="0" applyFont="1" applyBorder="1" applyAlignment="1">
      <alignment vertical="center" wrapText="1"/>
    </xf>
    <xf numFmtId="0" fontId="6" fillId="16" borderId="1" xfId="0" applyFont="1" applyFill="1" applyBorder="1" applyAlignment="1">
      <alignment horizontal="center" vertical="center"/>
    </xf>
    <xf numFmtId="0" fontId="4" fillId="17" borderId="1" xfId="0" applyFont="1" applyFill="1" applyBorder="1" applyAlignment="1">
      <alignment horizontal="center" vertical="center"/>
    </xf>
    <xf numFmtId="0" fontId="32" fillId="17" borderId="1" xfId="0" applyFont="1" applyFill="1" applyBorder="1" applyAlignment="1">
      <alignment horizontal="center" vertical="center"/>
    </xf>
    <xf numFmtId="177" fontId="6" fillId="16" borderId="1" xfId="0" applyNumberFormat="1" applyFont="1" applyFill="1" applyBorder="1" applyAlignment="1">
      <alignment horizontal="center" vertical="center"/>
    </xf>
    <xf numFmtId="15" fontId="6" fillId="0" borderId="1" xfId="1" applyNumberFormat="1" applyFont="1" applyFill="1" applyBorder="1" applyAlignment="1">
      <alignment horizontal="center" vertical="center"/>
    </xf>
    <xf numFmtId="0" fontId="7" fillId="0" borderId="1" xfId="0" applyFont="1" applyBorder="1" applyAlignment="1">
      <alignment horizontal="left" vertical="center"/>
    </xf>
    <xf numFmtId="41" fontId="7" fillId="0" borderId="1" xfId="1" applyFont="1" applyFill="1" applyBorder="1" applyAlignment="1">
      <alignment horizontal="center" vertical="center"/>
    </xf>
    <xf numFmtId="9" fontId="7" fillId="0" borderId="1" xfId="2" applyFont="1" applyFill="1" applyBorder="1" applyAlignment="1">
      <alignment horizontal="center" vertical="center"/>
    </xf>
    <xf numFmtId="41" fontId="6" fillId="0" borderId="1" xfId="1" applyFont="1" applyFill="1" applyBorder="1" applyAlignment="1">
      <alignment horizontal="left" vertical="center"/>
    </xf>
    <xf numFmtId="0" fontId="7" fillId="0" borderId="1" xfId="2" applyNumberFormat="1" applyFont="1" applyFill="1" applyBorder="1" applyAlignment="1">
      <alignment horizontal="center" vertical="center"/>
    </xf>
    <xf numFmtId="0" fontId="7" fillId="0" borderId="1" xfId="0" applyFont="1" applyBorder="1" applyAlignment="1">
      <alignment horizontal="center" vertical="center"/>
    </xf>
    <xf numFmtId="0" fontId="6" fillId="0" borderId="1" xfId="0" applyFont="1" applyBorder="1" applyAlignment="1">
      <alignment horizontal="left" vertical="center" wrapText="1"/>
    </xf>
    <xf numFmtId="0" fontId="33" fillId="0" borderId="0" xfId="0" applyFont="1">
      <alignment vertical="center"/>
    </xf>
    <xf numFmtId="0" fontId="34" fillId="0" borderId="0" xfId="0" applyFont="1">
      <alignment vertical="center"/>
    </xf>
    <xf numFmtId="0" fontId="35" fillId="0" borderId="1" xfId="0" applyFont="1" applyBorder="1" applyAlignment="1">
      <alignment horizontal="center" vertical="center"/>
    </xf>
    <xf numFmtId="0" fontId="37" fillId="0" borderId="1" xfId="0" applyFont="1" applyBorder="1" applyAlignment="1">
      <alignment horizontal="center" vertical="center"/>
    </xf>
    <xf numFmtId="0" fontId="38" fillId="0" borderId="1" xfId="0" applyFont="1" applyBorder="1" applyAlignment="1">
      <alignment horizontal="center" vertical="center"/>
    </xf>
    <xf numFmtId="0" fontId="24" fillId="0" borderId="0" xfId="0" applyFont="1" applyAlignment="1">
      <alignment horizontal="center" vertical="center"/>
    </xf>
    <xf numFmtId="0" fontId="42" fillId="0" borderId="0" xfId="4" applyFont="1" applyAlignment="1" applyProtection="1">
      <alignment horizontal="center" vertical="top" wrapText="1"/>
      <protection hidden="1"/>
    </xf>
    <xf numFmtId="0" fontId="41" fillId="0" borderId="0" xfId="4" applyFont="1" applyAlignment="1" applyProtection="1">
      <alignment horizontal="left" vertical="center" indent="1"/>
      <protection hidden="1"/>
    </xf>
    <xf numFmtId="0" fontId="41" fillId="0" borderId="17" xfId="4" applyFont="1" applyBorder="1" applyAlignment="1" applyProtection="1">
      <alignment horizontal="left" vertical="center" indent="1"/>
      <protection hidden="1"/>
    </xf>
    <xf numFmtId="2" fontId="43" fillId="0" borderId="20" xfId="4" applyNumberFormat="1" applyFont="1" applyBorder="1" applyAlignment="1" applyProtection="1">
      <alignment horizontal="left" vertical="center"/>
      <protection hidden="1"/>
    </xf>
    <xf numFmtId="0" fontId="42" fillId="0" borderId="16" xfId="4" applyFont="1" applyBorder="1" applyAlignment="1" applyProtection="1">
      <alignment horizontal="center" vertical="top" wrapText="1"/>
      <protection hidden="1"/>
    </xf>
    <xf numFmtId="178" fontId="43" fillId="18" borderId="19" xfId="4" applyNumberFormat="1" applyFont="1" applyFill="1" applyBorder="1" applyAlignment="1" applyProtection="1">
      <alignment horizontal="left" vertical="center" indent="1"/>
      <protection hidden="1"/>
    </xf>
    <xf numFmtId="0" fontId="22" fillId="19" borderId="16" xfId="0" applyFont="1" applyFill="1" applyBorder="1" applyAlignment="1">
      <alignment horizontal="left" vertical="center" wrapText="1"/>
    </xf>
    <xf numFmtId="0" fontId="22" fillId="19" borderId="18" xfId="0" applyFont="1" applyFill="1" applyBorder="1" applyAlignment="1">
      <alignment horizontal="left" vertical="center" wrapText="1"/>
    </xf>
    <xf numFmtId="0" fontId="44" fillId="0" borderId="0" xfId="0" applyFont="1">
      <alignment vertical="center"/>
    </xf>
    <xf numFmtId="0" fontId="22" fillId="0" borderId="0" xfId="0" applyFont="1" applyAlignment="1">
      <alignment horizontal="left" vertical="center" wrapText="1"/>
    </xf>
    <xf numFmtId="9" fontId="46" fillId="0" borderId="1" xfId="0" applyNumberFormat="1" applyFont="1" applyBorder="1" applyAlignment="1">
      <alignment horizontal="left" vertical="center" wrapText="1"/>
    </xf>
    <xf numFmtId="0" fontId="29" fillId="0" borderId="0" xfId="0" applyFont="1" applyAlignment="1">
      <alignment horizontal="left" vertical="center" wrapText="1"/>
    </xf>
    <xf numFmtId="0" fontId="29" fillId="0" borderId="0" xfId="0" applyFont="1" applyAlignment="1">
      <alignment horizontal="left" vertical="center"/>
    </xf>
    <xf numFmtId="0" fontId="22" fillId="0" borderId="1" xfId="0" applyFont="1" applyBorder="1" applyAlignment="1">
      <alignment horizontal="left" vertical="center" wrapText="1"/>
    </xf>
    <xf numFmtId="0" fontId="22" fillId="0" borderId="2" xfId="0" applyFont="1" applyBorder="1" applyAlignment="1">
      <alignment horizontal="left" vertical="center" wrapText="1"/>
    </xf>
    <xf numFmtId="0" fontId="22" fillId="0" borderId="4" xfId="0" applyFont="1" applyBorder="1" applyAlignment="1">
      <alignment horizontal="left" vertical="center" wrapText="1"/>
    </xf>
    <xf numFmtId="0" fontId="26" fillId="14" borderId="21" xfId="0" applyFont="1" applyFill="1" applyBorder="1" applyAlignment="1">
      <alignment horizontal="center" vertical="center"/>
    </xf>
    <xf numFmtId="0" fontId="26" fillId="14" borderId="0" xfId="0" applyFont="1" applyFill="1" applyAlignment="1">
      <alignment horizontal="center" vertical="center"/>
    </xf>
    <xf numFmtId="0" fontId="22" fillId="0" borderId="1" xfId="0" applyFont="1" applyBorder="1" applyAlignment="1">
      <alignment vertical="center" wrapText="1"/>
    </xf>
    <xf numFmtId="0" fontId="22" fillId="0" borderId="2" xfId="0" applyFont="1" applyBorder="1" applyAlignment="1">
      <alignment horizontal="left" vertical="center"/>
    </xf>
    <xf numFmtId="0" fontId="22" fillId="0" borderId="4" xfId="0" applyFont="1" applyBorder="1" applyAlignment="1">
      <alignment horizontal="left" vertical="center"/>
    </xf>
    <xf numFmtId="0" fontId="23" fillId="14" borderId="21" xfId="0" applyFont="1" applyFill="1" applyBorder="1" applyAlignment="1">
      <alignment horizontal="center" vertical="center"/>
    </xf>
    <xf numFmtId="0" fontId="22" fillId="0" borderId="2"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4" xfId="0" applyFont="1" applyBorder="1" applyAlignment="1">
      <alignment horizontal="center" vertical="center" wrapText="1"/>
    </xf>
    <xf numFmtId="0" fontId="27" fillId="15" borderId="0" xfId="0" applyFont="1" applyFill="1" applyAlignment="1">
      <alignment horizontal="center" vertical="center"/>
    </xf>
    <xf numFmtId="0" fontId="22" fillId="0" borderId="1" xfId="0" applyFont="1" applyBorder="1" applyAlignment="1">
      <alignment horizontal="left" vertical="center"/>
    </xf>
    <xf numFmtId="0" fontId="22" fillId="0" borderId="1" xfId="0" applyFont="1" applyBorder="1" applyAlignment="1">
      <alignment horizontal="center" vertical="center"/>
    </xf>
    <xf numFmtId="0" fontId="21" fillId="14" borderId="0" xfId="0" applyFont="1" applyFill="1" applyAlignment="1">
      <alignment horizontal="center" vertical="center"/>
    </xf>
    <xf numFmtId="0" fontId="23" fillId="14" borderId="0" xfId="0" applyFont="1" applyFill="1" applyAlignment="1">
      <alignment horizontal="center" vertical="center"/>
    </xf>
    <xf numFmtId="0" fontId="22" fillId="19" borderId="16" xfId="0" applyFont="1" applyFill="1" applyBorder="1" applyAlignment="1">
      <alignment horizontal="left" vertical="center" wrapText="1"/>
    </xf>
    <xf numFmtId="0" fontId="22" fillId="19" borderId="0" xfId="0" applyFont="1" applyFill="1" applyAlignment="1">
      <alignment horizontal="left" vertical="center" wrapText="1"/>
    </xf>
    <xf numFmtId="0" fontId="22" fillId="19" borderId="17" xfId="0" applyFont="1" applyFill="1" applyBorder="1" applyAlignment="1">
      <alignment horizontal="left" vertical="center" wrapText="1"/>
    </xf>
    <xf numFmtId="0" fontId="22" fillId="19" borderId="19" xfId="0" applyFont="1" applyFill="1" applyBorder="1" applyAlignment="1">
      <alignment horizontal="left" vertical="center" wrapText="1"/>
    </xf>
    <xf numFmtId="0" fontId="22" fillId="19" borderId="20" xfId="0" applyFont="1" applyFill="1" applyBorder="1" applyAlignment="1">
      <alignment horizontal="left" vertical="center" wrapText="1"/>
    </xf>
    <xf numFmtId="0" fontId="22" fillId="8" borderId="13" xfId="0" applyFont="1" applyFill="1" applyBorder="1" applyAlignment="1">
      <alignment horizontal="left" vertical="center" wrapText="1"/>
    </xf>
    <xf numFmtId="0" fontId="22" fillId="8" borderId="14" xfId="0" applyFont="1" applyFill="1" applyBorder="1" applyAlignment="1">
      <alignment horizontal="left" vertical="center"/>
    </xf>
    <xf numFmtId="0" fontId="22" fillId="8" borderId="15" xfId="0" applyFont="1" applyFill="1" applyBorder="1" applyAlignment="1">
      <alignment horizontal="left" vertical="center"/>
    </xf>
    <xf numFmtId="0" fontId="22" fillId="8" borderId="16" xfId="0" applyFont="1" applyFill="1" applyBorder="1" applyAlignment="1">
      <alignment horizontal="left" vertical="center"/>
    </xf>
    <xf numFmtId="0" fontId="22" fillId="8" borderId="0" xfId="0" applyFont="1" applyFill="1" applyAlignment="1">
      <alignment horizontal="left" vertical="center"/>
    </xf>
    <xf numFmtId="0" fontId="22" fillId="8" borderId="17" xfId="0" applyFont="1" applyFill="1" applyBorder="1" applyAlignment="1">
      <alignment horizontal="left" vertical="center"/>
    </xf>
    <xf numFmtId="0" fontId="4" fillId="8" borderId="5" xfId="0" applyFont="1" applyFill="1" applyBorder="1" applyAlignment="1">
      <alignment horizontal="center" vertical="center" wrapText="1"/>
    </xf>
    <xf numFmtId="0" fontId="4" fillId="8" borderId="10" xfId="0" applyFont="1" applyFill="1" applyBorder="1" applyAlignment="1">
      <alignment horizontal="center" vertical="center"/>
    </xf>
    <xf numFmtId="0" fontId="4" fillId="8" borderId="5" xfId="0" applyFont="1" applyFill="1" applyBorder="1" applyAlignment="1">
      <alignment horizontal="center" vertical="center"/>
    </xf>
    <xf numFmtId="0" fontId="4" fillId="8" borderId="7" xfId="0" applyFont="1" applyFill="1" applyBorder="1" applyAlignment="1">
      <alignment horizontal="center" vertical="center"/>
    </xf>
    <xf numFmtId="0" fontId="4" fillId="8" borderId="8" xfId="0" applyFont="1" applyFill="1" applyBorder="1" applyAlignment="1">
      <alignment horizontal="center" vertical="center"/>
    </xf>
    <xf numFmtId="0" fontId="4" fillId="8" borderId="11" xfId="0" applyFont="1" applyFill="1" applyBorder="1" applyAlignment="1">
      <alignment horizontal="center" vertical="center"/>
    </xf>
    <xf numFmtId="0" fontId="4" fillId="8" borderId="12" xfId="0" applyFont="1" applyFill="1" applyBorder="1" applyAlignment="1">
      <alignment horizontal="center" vertical="center"/>
    </xf>
    <xf numFmtId="41" fontId="6" fillId="0" borderId="2" xfId="0" applyNumberFormat="1"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11" borderId="0" xfId="0" applyFont="1" applyFill="1" applyAlignment="1">
      <alignment horizontal="center" vertical="center"/>
    </xf>
    <xf numFmtId="0" fontId="4" fillId="9" borderId="1" xfId="0" applyFont="1" applyFill="1" applyBorder="1" applyAlignment="1">
      <alignment horizontal="left" vertical="center"/>
    </xf>
    <xf numFmtId="0" fontId="4" fillId="9" borderId="2" xfId="0" applyFont="1" applyFill="1" applyBorder="1" applyAlignment="1">
      <alignment horizontal="left" vertical="center"/>
    </xf>
    <xf numFmtId="0" fontId="4" fillId="9" borderId="3" xfId="0" applyFont="1" applyFill="1" applyBorder="1" applyAlignment="1">
      <alignment horizontal="left" vertical="center"/>
    </xf>
    <xf numFmtId="0" fontId="4" fillId="9" borderId="4" xfId="0" applyFont="1" applyFill="1" applyBorder="1" applyAlignment="1">
      <alignment horizontal="left" vertical="center"/>
    </xf>
    <xf numFmtId="0" fontId="4" fillId="8" borderId="1" xfId="0" applyFont="1" applyFill="1" applyBorder="1" applyAlignment="1">
      <alignment horizontal="center" vertical="center"/>
    </xf>
    <xf numFmtId="0" fontId="6" fillId="8" borderId="1" xfId="0" applyFont="1" applyFill="1" applyBorder="1" applyAlignment="1">
      <alignment horizontal="center" vertical="center"/>
    </xf>
    <xf numFmtId="0" fontId="10" fillId="12" borderId="0" xfId="0" applyFont="1" applyFill="1" applyAlignment="1">
      <alignment horizontal="left" vertical="center"/>
    </xf>
    <xf numFmtId="0" fontId="11" fillId="10" borderId="1" xfId="0" applyFont="1" applyFill="1" applyBorder="1" applyAlignment="1">
      <alignment horizontal="left" vertical="center"/>
    </xf>
    <xf numFmtId="0" fontId="4" fillId="0" borderId="1" xfId="0" applyFont="1" applyBorder="1" applyAlignment="1">
      <alignment horizontal="center" vertical="center"/>
    </xf>
    <xf numFmtId="0" fontId="10" fillId="5" borderId="0" xfId="0" applyFont="1" applyFill="1" applyAlignment="1">
      <alignment horizontal="left" vertical="center"/>
    </xf>
    <xf numFmtId="0" fontId="5" fillId="0" borderId="5"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24" fillId="0" borderId="2" xfId="0" applyFont="1" applyBorder="1" applyAlignment="1">
      <alignment horizontal="center" vertical="center"/>
    </xf>
    <xf numFmtId="0" fontId="24" fillId="0" borderId="3" xfId="0" applyFont="1" applyBorder="1" applyAlignment="1">
      <alignment horizontal="center" vertical="center"/>
    </xf>
    <xf numFmtId="0" fontId="24" fillId="0" borderId="4" xfId="0" applyFont="1" applyBorder="1" applyAlignment="1">
      <alignment horizontal="center" vertical="center"/>
    </xf>
    <xf numFmtId="0" fontId="6" fillId="0" borderId="2" xfId="0" applyFont="1" applyBorder="1" applyAlignment="1">
      <alignment horizontal="center" vertical="center"/>
    </xf>
    <xf numFmtId="41" fontId="5" fillId="0" borderId="2" xfId="1" applyFont="1" applyFill="1" applyBorder="1" applyAlignment="1">
      <alignment horizontal="center" vertical="center"/>
    </xf>
    <xf numFmtId="41" fontId="5" fillId="0" borderId="4" xfId="1" applyFont="1" applyFill="1" applyBorder="1" applyAlignment="1">
      <alignment horizontal="center" vertical="center"/>
    </xf>
    <xf numFmtId="41" fontId="4" fillId="0" borderId="2" xfId="1" applyFont="1" applyFill="1" applyBorder="1" applyAlignment="1">
      <alignment horizontal="center" vertical="center"/>
    </xf>
    <xf numFmtId="41" fontId="4" fillId="0" borderId="4" xfId="1" applyFont="1" applyFill="1" applyBorder="1" applyAlignment="1">
      <alignment horizontal="center" vertical="center"/>
    </xf>
    <xf numFmtId="41" fontId="6" fillId="0" borderId="2" xfId="1" applyFont="1" applyFill="1" applyBorder="1" applyAlignment="1">
      <alignment horizontal="center" vertical="center"/>
    </xf>
    <xf numFmtId="41" fontId="6" fillId="0" borderId="4" xfId="1" applyFont="1" applyFill="1" applyBorder="1" applyAlignment="1">
      <alignment horizontal="center" vertical="center"/>
    </xf>
    <xf numFmtId="0" fontId="4" fillId="8" borderId="1" xfId="0" applyFont="1" applyFill="1" applyBorder="1" applyAlignment="1">
      <alignment horizontal="center" vertical="center" wrapText="1"/>
    </xf>
    <xf numFmtId="0" fontId="10" fillId="13" borderId="1" xfId="0" applyFont="1" applyFill="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10" fillId="12" borderId="3" xfId="0" applyFont="1" applyFill="1" applyBorder="1" applyAlignment="1">
      <alignment horizontal="left" vertical="center"/>
    </xf>
    <xf numFmtId="0" fontId="10" fillId="12" borderId="6" xfId="0" applyFont="1" applyFill="1" applyBorder="1" applyAlignment="1">
      <alignment horizontal="left" vertical="center"/>
    </xf>
    <xf numFmtId="0" fontId="4" fillId="12" borderId="1" xfId="0" applyFont="1" applyFill="1" applyBorder="1" applyAlignment="1">
      <alignment horizontal="center" vertical="center"/>
    </xf>
    <xf numFmtId="0" fontId="13" fillId="12" borderId="0" xfId="0" applyFont="1" applyFill="1" applyAlignment="1">
      <alignment horizontal="left" vertical="center"/>
    </xf>
    <xf numFmtId="0" fontId="8" fillId="9" borderId="5" xfId="0" applyFont="1" applyFill="1" applyBorder="1" applyAlignment="1">
      <alignment horizontal="left" vertical="center"/>
    </xf>
    <xf numFmtId="0" fontId="7" fillId="8" borderId="1" xfId="0" applyFont="1" applyFill="1" applyBorder="1" applyAlignment="1">
      <alignment horizontal="center" vertical="center" wrapText="1"/>
    </xf>
    <xf numFmtId="0" fontId="8" fillId="9" borderId="1" xfId="0" applyFont="1" applyFill="1" applyBorder="1" applyAlignment="1">
      <alignment horizontal="left" vertical="center"/>
    </xf>
    <xf numFmtId="0" fontId="4" fillId="0" borderId="5" xfId="0" applyFont="1" applyBorder="1" applyAlignment="1">
      <alignment horizontal="center" vertical="center"/>
    </xf>
    <xf numFmtId="0" fontId="25" fillId="14" borderId="0" xfId="0" applyFont="1" applyFill="1" applyAlignment="1">
      <alignment horizontal="left" vertical="center"/>
    </xf>
    <xf numFmtId="0" fontId="18" fillId="4" borderId="0" xfId="0" applyFont="1" applyFill="1" applyAlignment="1">
      <alignment horizontal="center" vertical="center"/>
    </xf>
    <xf numFmtId="0" fontId="7" fillId="9" borderId="1" xfId="0" applyFont="1" applyFill="1" applyBorder="1" applyAlignment="1">
      <alignment horizontal="left" vertical="center"/>
    </xf>
    <xf numFmtId="0" fontId="4" fillId="8" borderId="2" xfId="0" applyFont="1" applyFill="1" applyBorder="1" applyAlignment="1">
      <alignment horizontal="center" vertical="center"/>
    </xf>
    <xf numFmtId="0" fontId="4" fillId="8" borderId="4" xfId="0" applyFont="1" applyFill="1" applyBorder="1" applyAlignment="1">
      <alignment horizontal="center" vertical="center"/>
    </xf>
    <xf numFmtId="0" fontId="7" fillId="8" borderId="2" xfId="0" applyFont="1" applyFill="1" applyBorder="1" applyAlignment="1">
      <alignment horizontal="center" vertical="center"/>
    </xf>
    <xf numFmtId="0" fontId="7" fillId="8" borderId="4" xfId="0" applyFont="1" applyFill="1" applyBorder="1" applyAlignment="1">
      <alignment horizontal="center" vertical="center"/>
    </xf>
    <xf numFmtId="0" fontId="42" fillId="0" borderId="13" xfId="4" applyFont="1" applyBorder="1" applyAlignment="1" applyProtection="1">
      <alignment horizontal="center" vertical="top" wrapText="1"/>
      <protection hidden="1"/>
    </xf>
    <xf numFmtId="0" fontId="42" fillId="0" borderId="14" xfId="4" applyFont="1" applyBorder="1" applyAlignment="1" applyProtection="1">
      <alignment horizontal="center" vertical="top" wrapText="1"/>
      <protection hidden="1"/>
    </xf>
    <xf numFmtId="0" fontId="41" fillId="18" borderId="14" xfId="4" applyFont="1" applyFill="1" applyBorder="1" applyAlignment="1" applyProtection="1">
      <alignment horizontal="left" vertical="center" indent="1"/>
      <protection hidden="1"/>
    </xf>
    <xf numFmtId="0" fontId="41" fillId="18" borderId="15" xfId="4" applyFont="1" applyFill="1" applyBorder="1" applyAlignment="1" applyProtection="1">
      <alignment horizontal="left" vertical="center" indent="1"/>
      <protection hidden="1"/>
    </xf>
    <xf numFmtId="0" fontId="42" fillId="0" borderId="16" xfId="4" applyFont="1" applyBorder="1" applyAlignment="1" applyProtection="1">
      <alignment horizontal="center" vertical="top" wrapText="1"/>
      <protection hidden="1"/>
    </xf>
    <xf numFmtId="0" fontId="42" fillId="0" borderId="0" xfId="4" applyFont="1" applyAlignment="1" applyProtection="1">
      <alignment horizontal="center" vertical="top" wrapText="1"/>
      <protection hidden="1"/>
    </xf>
    <xf numFmtId="15" fontId="41" fillId="18" borderId="0" xfId="4" applyNumberFormat="1" applyFont="1" applyFill="1" applyAlignment="1" applyProtection="1">
      <alignment horizontal="left" vertical="center" wrapText="1" indent="1"/>
      <protection locked="0" hidden="1"/>
    </xf>
    <xf numFmtId="15" fontId="41" fillId="18" borderId="17" xfId="4" applyNumberFormat="1" applyFont="1" applyFill="1" applyBorder="1" applyAlignment="1" applyProtection="1">
      <alignment horizontal="left" vertical="center" wrapText="1" indent="1"/>
      <protection locked="0" hidden="1"/>
    </xf>
    <xf numFmtId="0" fontId="42" fillId="0" borderId="18" xfId="4" applyFont="1" applyBorder="1" applyAlignment="1" applyProtection="1">
      <alignment horizontal="center" vertical="top" wrapText="1"/>
      <protection hidden="1"/>
    </xf>
    <xf numFmtId="0" fontId="42" fillId="0" borderId="19" xfId="4" applyFont="1" applyBorder="1" applyAlignment="1" applyProtection="1">
      <alignment horizontal="center" vertical="top" wrapText="1"/>
      <protection hidden="1"/>
    </xf>
    <xf numFmtId="0" fontId="7" fillId="0" borderId="1" xfId="0" applyFont="1" applyBorder="1" applyAlignment="1">
      <alignment horizontal="center" vertical="center"/>
    </xf>
    <xf numFmtId="0" fontId="36" fillId="0" borderId="2" xfId="0" applyFont="1" applyBorder="1" applyAlignment="1">
      <alignment horizontal="center" vertical="center"/>
    </xf>
    <xf numFmtId="0" fontId="36" fillId="0" borderId="3" xfId="0" applyFont="1" applyBorder="1" applyAlignment="1">
      <alignment horizontal="center" vertical="center"/>
    </xf>
    <xf numFmtId="0" fontId="36" fillId="0" borderId="4" xfId="0" applyFont="1" applyBorder="1" applyAlignment="1">
      <alignment horizontal="center" vertical="center"/>
    </xf>
    <xf numFmtId="0" fontId="35" fillId="0" borderId="5" xfId="0" applyFont="1" applyBorder="1" applyAlignment="1">
      <alignment horizontal="center" vertical="center" wrapText="1"/>
    </xf>
    <xf numFmtId="0" fontId="35" fillId="0" borderId="9" xfId="0" applyFont="1" applyBorder="1" applyAlignment="1">
      <alignment horizontal="center" vertical="center" wrapText="1"/>
    </xf>
    <xf numFmtId="0" fontId="35" fillId="0" borderId="10" xfId="0" applyFont="1" applyBorder="1" applyAlignment="1">
      <alignment horizontal="center" vertical="center" wrapText="1"/>
    </xf>
    <xf numFmtId="0" fontId="35" fillId="0" borderId="2" xfId="0" applyFont="1" applyBorder="1" applyAlignment="1">
      <alignment horizontal="center" vertical="center"/>
    </xf>
    <xf numFmtId="0" fontId="35" fillId="0" borderId="3" xfId="0" applyFont="1" applyBorder="1" applyAlignment="1">
      <alignment horizontal="center" vertical="center"/>
    </xf>
    <xf numFmtId="0" fontId="35" fillId="0" borderId="4" xfId="0" applyFont="1" applyBorder="1" applyAlignment="1">
      <alignment horizontal="center" vertical="center"/>
    </xf>
    <xf numFmtId="41" fontId="37" fillId="0" borderId="2" xfId="0" applyNumberFormat="1" applyFont="1" applyBorder="1" applyAlignment="1">
      <alignment horizontal="center" vertical="center"/>
    </xf>
    <xf numFmtId="0" fontId="37" fillId="0" borderId="3" xfId="0" applyFont="1" applyBorder="1" applyAlignment="1">
      <alignment horizontal="center" vertical="center"/>
    </xf>
    <xf numFmtId="0" fontId="37" fillId="0" borderId="4" xfId="0" applyFont="1" applyBorder="1" applyAlignment="1">
      <alignment horizontal="center" vertical="center"/>
    </xf>
    <xf numFmtId="0" fontId="46" fillId="0" borderId="1" xfId="0" applyFont="1" applyBorder="1" applyAlignment="1">
      <alignment horizontal="left" vertical="center" wrapText="1"/>
    </xf>
  </cellXfs>
  <cellStyles count="6">
    <cellStyle name="Normal 2" xfId="5" xr:uid="{AFD39867-C5FF-424F-94A4-1A903CA2CB1B}"/>
    <cellStyle name="Normal 3" xfId="3" xr:uid="{F7BEDBB3-A11E-41A3-8C06-E3DDD5FCB2DE}"/>
    <cellStyle name="Normal_Proposed Budget Form Template _280308" xfId="4" xr:uid="{8D7290D7-963A-42E9-8D58-733DD50C1B32}"/>
    <cellStyle name="백분율" xfId="2" builtinId="5"/>
    <cellStyle name="쉼표 [0]" xfId="1" builtinId="6"/>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2022 테마">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2819D3-01D3-485A-B594-925BB2319B33}">
  <dimension ref="A1:Q78"/>
  <sheetViews>
    <sheetView tabSelected="1" topLeftCell="B20" zoomScale="70" zoomScaleNormal="70" workbookViewId="0">
      <selection activeCell="D25" sqref="D25"/>
    </sheetView>
  </sheetViews>
  <sheetFormatPr defaultColWidth="9" defaultRowHeight="16.5" x14ac:dyDescent="0.3"/>
  <cols>
    <col min="1" max="1" width="2.625" style="72" customWidth="1"/>
    <col min="2" max="2" width="2.75" style="73" bestFit="1" customWidth="1"/>
    <col min="3" max="3" width="31.5" style="74" bestFit="1" customWidth="1"/>
    <col min="4" max="4" width="73.125" style="75" customWidth="1"/>
    <col min="5" max="5" width="9" style="72"/>
    <col min="6" max="6" width="9" style="72" customWidth="1"/>
    <col min="7" max="11" width="9" style="72"/>
    <col min="12" max="12" width="9" style="72" customWidth="1"/>
    <col min="13" max="17" width="9" style="72"/>
  </cols>
  <sheetData>
    <row r="1" spans="1:10" x14ac:dyDescent="0.3">
      <c r="B1" s="133" t="s">
        <v>117</v>
      </c>
      <c r="C1" s="133"/>
      <c r="D1" s="133"/>
    </row>
    <row r="2" spans="1:10" x14ac:dyDescent="0.3">
      <c r="B2" s="133"/>
      <c r="C2" s="133"/>
      <c r="D2" s="133"/>
    </row>
    <row r="4" spans="1:10" ht="17.25" thickBot="1" x14ac:dyDescent="0.35">
      <c r="B4" s="125" t="s">
        <v>155</v>
      </c>
      <c r="C4" s="125"/>
      <c r="D4" s="125"/>
    </row>
    <row r="5" spans="1:10" x14ac:dyDescent="0.3">
      <c r="B5" s="143" t="s">
        <v>168</v>
      </c>
      <c r="C5" s="144"/>
      <c r="D5" s="145"/>
    </row>
    <row r="6" spans="1:10" ht="42" customHeight="1" x14ac:dyDescent="0.3">
      <c r="B6" s="146"/>
      <c r="C6" s="147"/>
      <c r="D6" s="148"/>
    </row>
    <row r="7" spans="1:10" x14ac:dyDescent="0.3">
      <c r="B7" s="138" t="s">
        <v>169</v>
      </c>
      <c r="C7" s="139"/>
      <c r="D7" s="140"/>
    </row>
    <row r="8" spans="1:10" x14ac:dyDescent="0.3">
      <c r="B8" s="138"/>
      <c r="C8" s="139"/>
      <c r="D8" s="140"/>
    </row>
    <row r="9" spans="1:10" ht="25.5" customHeight="1" x14ac:dyDescent="0.3">
      <c r="B9" s="114" t="s">
        <v>156</v>
      </c>
      <c r="C9" s="139" t="s">
        <v>170</v>
      </c>
      <c r="D9" s="140"/>
    </row>
    <row r="10" spans="1:10" ht="33" customHeight="1" thickBot="1" x14ac:dyDescent="0.35">
      <c r="B10" s="115" t="s">
        <v>156</v>
      </c>
      <c r="C10" s="141" t="s">
        <v>171</v>
      </c>
      <c r="D10" s="142"/>
    </row>
    <row r="12" spans="1:10" x14ac:dyDescent="0.3">
      <c r="A12" s="81"/>
      <c r="B12" s="125" t="s">
        <v>111</v>
      </c>
      <c r="C12" s="125"/>
      <c r="D12" s="125"/>
    </row>
    <row r="13" spans="1:10" x14ac:dyDescent="0.3">
      <c r="B13" s="83" t="s">
        <v>60</v>
      </c>
      <c r="C13" s="83" t="s">
        <v>69</v>
      </c>
      <c r="D13" s="77" t="s">
        <v>70</v>
      </c>
      <c r="J13" s="116"/>
    </row>
    <row r="14" spans="1:10" ht="63.75" x14ac:dyDescent="0.3">
      <c r="B14" s="82">
        <v>1</v>
      </c>
      <c r="C14" s="78" t="s">
        <v>32</v>
      </c>
      <c r="D14" s="84" t="s">
        <v>172</v>
      </c>
    </row>
    <row r="15" spans="1:10" ht="16.5" customHeight="1" x14ac:dyDescent="0.3">
      <c r="B15" s="121" t="s">
        <v>173</v>
      </c>
      <c r="C15" s="121"/>
      <c r="D15" s="121"/>
    </row>
    <row r="16" spans="1:10" x14ac:dyDescent="0.3">
      <c r="B16" s="121"/>
      <c r="C16" s="121"/>
      <c r="D16" s="121"/>
    </row>
    <row r="18" spans="2:4" x14ac:dyDescent="0.3">
      <c r="B18" s="125" t="s">
        <v>118</v>
      </c>
      <c r="C18" s="125"/>
      <c r="D18" s="125"/>
    </row>
    <row r="19" spans="2:4" x14ac:dyDescent="0.3">
      <c r="B19" s="83" t="s">
        <v>60</v>
      </c>
      <c r="C19" s="83" t="s">
        <v>69</v>
      </c>
      <c r="D19" s="77" t="s">
        <v>70</v>
      </c>
    </row>
    <row r="20" spans="2:4" ht="25.5" x14ac:dyDescent="0.3">
      <c r="B20" s="82">
        <v>1</v>
      </c>
      <c r="C20" s="78" t="s">
        <v>71</v>
      </c>
      <c r="D20" s="84" t="s">
        <v>174</v>
      </c>
    </row>
    <row r="21" spans="2:4" x14ac:dyDescent="0.3">
      <c r="B21" s="82">
        <v>2</v>
      </c>
      <c r="C21" s="78" t="s">
        <v>73</v>
      </c>
      <c r="D21" s="84" t="s">
        <v>175</v>
      </c>
    </row>
    <row r="22" spans="2:4" ht="45" customHeight="1" x14ac:dyDescent="0.3">
      <c r="B22" s="82">
        <v>3</v>
      </c>
      <c r="C22" s="78" t="s">
        <v>72</v>
      </c>
      <c r="D22" s="84" t="s">
        <v>176</v>
      </c>
    </row>
    <row r="23" spans="2:4" ht="52.9" customHeight="1" x14ac:dyDescent="0.3">
      <c r="B23" s="82">
        <v>4</v>
      </c>
      <c r="C23" s="78" t="s">
        <v>74</v>
      </c>
      <c r="D23" s="84" t="s">
        <v>177</v>
      </c>
    </row>
    <row r="24" spans="2:4" ht="51" x14ac:dyDescent="0.3">
      <c r="B24" s="82">
        <v>5</v>
      </c>
      <c r="C24" s="84" t="s">
        <v>178</v>
      </c>
      <c r="D24" s="118" t="s">
        <v>179</v>
      </c>
    </row>
    <row r="25" spans="2:4" x14ac:dyDescent="0.3">
      <c r="B25" s="82">
        <v>6</v>
      </c>
      <c r="C25" s="78" t="s">
        <v>75</v>
      </c>
      <c r="D25" s="79" t="s">
        <v>76</v>
      </c>
    </row>
    <row r="26" spans="2:4" ht="29.45" customHeight="1" x14ac:dyDescent="0.3">
      <c r="B26" s="82">
        <v>7</v>
      </c>
      <c r="C26" s="78" t="s">
        <v>77</v>
      </c>
      <c r="D26" s="84" t="s">
        <v>180</v>
      </c>
    </row>
    <row r="27" spans="2:4" x14ac:dyDescent="0.3">
      <c r="B27" s="135" t="s">
        <v>114</v>
      </c>
      <c r="C27" s="135"/>
      <c r="D27" s="135"/>
    </row>
    <row r="29" spans="2:4" ht="32.25" customHeight="1" x14ac:dyDescent="0.3">
      <c r="B29" s="125" t="s">
        <v>119</v>
      </c>
      <c r="C29" s="125"/>
      <c r="D29" s="125"/>
    </row>
    <row r="30" spans="2:4" ht="225.75" customHeight="1" x14ac:dyDescent="0.3">
      <c r="B30" s="225" t="s">
        <v>189</v>
      </c>
      <c r="C30" s="225"/>
      <c r="D30" s="225"/>
    </row>
    <row r="32" spans="2:4" x14ac:dyDescent="0.3">
      <c r="B32" s="125" t="s">
        <v>78</v>
      </c>
      <c r="C32" s="136"/>
      <c r="D32" s="136"/>
    </row>
    <row r="33" spans="2:5" x14ac:dyDescent="0.3">
      <c r="B33" s="83" t="s">
        <v>60</v>
      </c>
      <c r="C33" s="137" t="s">
        <v>70</v>
      </c>
      <c r="D33" s="137"/>
    </row>
    <row r="34" spans="2:5" ht="31.15" customHeight="1" x14ac:dyDescent="0.3">
      <c r="B34" s="82">
        <v>1</v>
      </c>
      <c r="C34" s="121" t="s">
        <v>181</v>
      </c>
      <c r="D34" s="121"/>
    </row>
    <row r="35" spans="2:5" ht="20.45" customHeight="1" x14ac:dyDescent="0.3">
      <c r="B35" s="82">
        <v>2</v>
      </c>
      <c r="C35" s="134" t="s">
        <v>182</v>
      </c>
      <c r="D35" s="134"/>
    </row>
    <row r="36" spans="2:5" ht="23.25" customHeight="1" x14ac:dyDescent="0.3">
      <c r="B36" s="82">
        <v>3</v>
      </c>
      <c r="C36" s="121" t="s">
        <v>183</v>
      </c>
      <c r="D36" s="121"/>
    </row>
    <row r="38" spans="2:5" x14ac:dyDescent="0.3">
      <c r="B38" s="125" t="s">
        <v>79</v>
      </c>
      <c r="C38" s="125"/>
      <c r="D38" s="125"/>
    </row>
    <row r="39" spans="2:5" x14ac:dyDescent="0.3">
      <c r="B39" s="83" t="s">
        <v>60</v>
      </c>
      <c r="C39" s="83" t="s">
        <v>69</v>
      </c>
      <c r="D39" s="77" t="s">
        <v>70</v>
      </c>
    </row>
    <row r="40" spans="2:5" ht="55.9" customHeight="1" x14ac:dyDescent="0.3">
      <c r="B40" s="82">
        <v>1</v>
      </c>
      <c r="C40" s="84" t="s">
        <v>81</v>
      </c>
      <c r="D40" s="84" t="s">
        <v>184</v>
      </c>
    </row>
    <row r="41" spans="2:5" x14ac:dyDescent="0.3">
      <c r="B41" s="82">
        <v>2</v>
      </c>
      <c r="C41" s="84" t="s">
        <v>80</v>
      </c>
      <c r="D41" s="84" t="s">
        <v>82</v>
      </c>
    </row>
    <row r="42" spans="2:5" ht="30.6" customHeight="1" x14ac:dyDescent="0.3">
      <c r="B42" s="82">
        <v>3</v>
      </c>
      <c r="C42" s="84" t="s">
        <v>83</v>
      </c>
      <c r="D42" s="84" t="s">
        <v>84</v>
      </c>
    </row>
    <row r="43" spans="2:5" x14ac:dyDescent="0.3">
      <c r="B43" s="82">
        <v>4</v>
      </c>
      <c r="C43" s="84" t="s">
        <v>85</v>
      </c>
      <c r="D43" s="84" t="s">
        <v>86</v>
      </c>
    </row>
    <row r="44" spans="2:5" ht="31.15" customHeight="1" x14ac:dyDescent="0.3">
      <c r="B44" s="82">
        <v>5</v>
      </c>
      <c r="C44" s="84" t="s">
        <v>87</v>
      </c>
      <c r="D44" s="84" t="s">
        <v>88</v>
      </c>
    </row>
    <row r="45" spans="2:5" x14ac:dyDescent="0.3">
      <c r="B45" s="82">
        <v>6</v>
      </c>
      <c r="C45" s="84" t="s">
        <v>89</v>
      </c>
      <c r="D45" s="89" t="s">
        <v>103</v>
      </c>
    </row>
    <row r="47" spans="2:5" x14ac:dyDescent="0.3">
      <c r="B47" s="125" t="s">
        <v>166</v>
      </c>
      <c r="C47" s="125"/>
      <c r="D47" s="125"/>
      <c r="E47" s="74"/>
    </row>
    <row r="48" spans="2:5" x14ac:dyDescent="0.3">
      <c r="B48" s="83" t="s">
        <v>60</v>
      </c>
      <c r="C48" s="129" t="s">
        <v>70</v>
      </c>
      <c r="D48" s="129"/>
    </row>
    <row r="49" spans="2:4" ht="16.5" customHeight="1" x14ac:dyDescent="0.3">
      <c r="B49" s="130" t="s">
        <v>161</v>
      </c>
      <c r="C49" s="131"/>
      <c r="D49" s="132"/>
    </row>
    <row r="50" spans="2:4" ht="31.5" customHeight="1" x14ac:dyDescent="0.3">
      <c r="B50" s="82">
        <v>1</v>
      </c>
      <c r="C50" s="122" t="s">
        <v>157</v>
      </c>
      <c r="D50" s="123"/>
    </row>
    <row r="51" spans="2:4" ht="16.5" customHeight="1" x14ac:dyDescent="0.3">
      <c r="B51" s="82">
        <v>2</v>
      </c>
      <c r="C51" s="122" t="s">
        <v>158</v>
      </c>
      <c r="D51" s="123"/>
    </row>
    <row r="52" spans="2:4" ht="31.5" customHeight="1" x14ac:dyDescent="0.3">
      <c r="B52" s="82">
        <v>3</v>
      </c>
      <c r="C52" s="122" t="s">
        <v>159</v>
      </c>
      <c r="D52" s="123"/>
    </row>
    <row r="53" spans="2:4" ht="31.5" customHeight="1" x14ac:dyDescent="0.3">
      <c r="B53" s="82">
        <v>4</v>
      </c>
      <c r="C53" s="122" t="s">
        <v>160</v>
      </c>
      <c r="D53" s="123"/>
    </row>
    <row r="54" spans="2:4" ht="31.5" customHeight="1" x14ac:dyDescent="0.3">
      <c r="B54" s="82">
        <v>5</v>
      </c>
      <c r="C54" s="122" t="s">
        <v>162</v>
      </c>
      <c r="D54" s="123"/>
    </row>
    <row r="55" spans="2:4" ht="13.5" customHeight="1" x14ac:dyDescent="0.3">
      <c r="C55" s="117"/>
      <c r="D55" s="117"/>
    </row>
    <row r="56" spans="2:4" ht="15" customHeight="1" x14ac:dyDescent="0.3">
      <c r="B56" s="125" t="s">
        <v>167</v>
      </c>
      <c r="C56" s="125"/>
      <c r="D56" s="125"/>
    </row>
    <row r="57" spans="2:4" ht="19.5" customHeight="1" x14ac:dyDescent="0.3">
      <c r="B57" s="83" t="s">
        <v>60</v>
      </c>
      <c r="C57" s="129" t="s">
        <v>70</v>
      </c>
      <c r="D57" s="129"/>
    </row>
    <row r="58" spans="2:4" ht="21" customHeight="1" x14ac:dyDescent="0.3">
      <c r="B58" s="130" t="s">
        <v>163</v>
      </c>
      <c r="C58" s="131"/>
      <c r="D58" s="132"/>
    </row>
    <row r="59" spans="2:4" ht="31.5" customHeight="1" x14ac:dyDescent="0.3">
      <c r="B59" s="82">
        <v>1</v>
      </c>
      <c r="C59" s="122" t="s">
        <v>185</v>
      </c>
      <c r="D59" s="123"/>
    </row>
    <row r="60" spans="2:4" ht="31.5" customHeight="1" x14ac:dyDescent="0.3">
      <c r="B60" s="82">
        <v>2</v>
      </c>
      <c r="C60" s="122" t="s">
        <v>186</v>
      </c>
      <c r="D60" s="123"/>
    </row>
    <row r="61" spans="2:4" ht="31.5" customHeight="1" x14ac:dyDescent="0.3">
      <c r="B61" s="82">
        <v>3</v>
      </c>
      <c r="C61" s="122" t="s">
        <v>187</v>
      </c>
      <c r="D61" s="123"/>
    </row>
    <row r="62" spans="2:4" ht="31.5" customHeight="1" x14ac:dyDescent="0.3">
      <c r="B62" s="82">
        <v>4</v>
      </c>
      <c r="C62" s="122" t="s">
        <v>164</v>
      </c>
      <c r="D62" s="123"/>
    </row>
    <row r="63" spans="2:4" ht="12" customHeight="1" x14ac:dyDescent="0.3">
      <c r="C63" s="117"/>
      <c r="D63" s="117"/>
    </row>
    <row r="64" spans="2:4" ht="18.75" customHeight="1" x14ac:dyDescent="0.3">
      <c r="C64" s="117"/>
      <c r="D64" s="117"/>
    </row>
    <row r="65" spans="2:4" ht="16.5" customHeight="1" x14ac:dyDescent="0.3">
      <c r="B65" s="124" t="s">
        <v>90</v>
      </c>
      <c r="C65" s="124"/>
      <c r="D65" s="124"/>
    </row>
    <row r="66" spans="2:4" ht="16.5" customHeight="1" x14ac:dyDescent="0.3">
      <c r="B66" s="78">
        <v>1</v>
      </c>
      <c r="C66" s="78" t="s">
        <v>91</v>
      </c>
      <c r="D66" s="78"/>
    </row>
    <row r="67" spans="2:4" ht="16.5" customHeight="1" x14ac:dyDescent="0.3">
      <c r="B67" s="78">
        <v>2</v>
      </c>
      <c r="C67" s="127" t="s">
        <v>92</v>
      </c>
      <c r="D67" s="128"/>
    </row>
    <row r="68" spans="2:4" ht="16.5" customHeight="1" x14ac:dyDescent="0.3">
      <c r="B68" s="76"/>
      <c r="C68" s="76"/>
      <c r="D68" s="76"/>
    </row>
    <row r="69" spans="2:4" ht="16.5" customHeight="1" x14ac:dyDescent="0.3">
      <c r="B69" s="124" t="s">
        <v>165</v>
      </c>
      <c r="C69" s="124"/>
      <c r="D69" s="124"/>
    </row>
    <row r="70" spans="2:4" ht="16.5" customHeight="1" x14ac:dyDescent="0.3">
      <c r="B70" s="82">
        <v>1</v>
      </c>
      <c r="C70" s="78" t="s">
        <v>108</v>
      </c>
      <c r="D70" s="84" t="s">
        <v>109</v>
      </c>
    </row>
    <row r="71" spans="2:4" x14ac:dyDescent="0.3">
      <c r="B71" s="82">
        <v>2</v>
      </c>
      <c r="C71" s="78" t="s">
        <v>106</v>
      </c>
      <c r="D71" s="78" t="s">
        <v>107</v>
      </c>
    </row>
    <row r="72" spans="2:4" ht="58.9" customHeight="1" x14ac:dyDescent="0.3">
      <c r="B72" s="82">
        <v>3</v>
      </c>
      <c r="C72" s="78" t="s">
        <v>105</v>
      </c>
      <c r="D72" s="80" t="s">
        <v>104</v>
      </c>
    </row>
    <row r="73" spans="2:4" ht="42.6" customHeight="1" x14ac:dyDescent="0.3">
      <c r="B73" s="82">
        <v>4</v>
      </c>
      <c r="C73" s="126" t="s">
        <v>110</v>
      </c>
      <c r="D73" s="126"/>
    </row>
    <row r="75" spans="2:4" x14ac:dyDescent="0.3">
      <c r="B75" s="125" t="s">
        <v>93</v>
      </c>
      <c r="C75" s="125"/>
      <c r="D75" s="125"/>
    </row>
    <row r="76" spans="2:4" ht="29.45" customHeight="1" x14ac:dyDescent="0.3">
      <c r="B76" s="121" t="s">
        <v>188</v>
      </c>
      <c r="C76" s="121"/>
      <c r="D76" s="121"/>
    </row>
    <row r="78" spans="2:4" ht="74.25" customHeight="1" x14ac:dyDescent="0.3">
      <c r="C78" s="119" t="s">
        <v>120</v>
      </c>
      <c r="D78" s="120"/>
    </row>
  </sheetData>
  <mergeCells count="40">
    <mergeCell ref="C36:D36"/>
    <mergeCell ref="B38:D38"/>
    <mergeCell ref="B12:D12"/>
    <mergeCell ref="B1:D2"/>
    <mergeCell ref="C35:D35"/>
    <mergeCell ref="B15:D16"/>
    <mergeCell ref="B18:D18"/>
    <mergeCell ref="B27:D27"/>
    <mergeCell ref="B29:D29"/>
    <mergeCell ref="B30:D30"/>
    <mergeCell ref="B32:D32"/>
    <mergeCell ref="C33:D33"/>
    <mergeCell ref="C34:D34"/>
    <mergeCell ref="B4:D4"/>
    <mergeCell ref="B7:D8"/>
    <mergeCell ref="C9:D9"/>
    <mergeCell ref="C10:D10"/>
    <mergeCell ref="B5:D6"/>
    <mergeCell ref="B47:D47"/>
    <mergeCell ref="C48:D48"/>
    <mergeCell ref="C59:D59"/>
    <mergeCell ref="C60:D60"/>
    <mergeCell ref="B49:D49"/>
    <mergeCell ref="C54:D54"/>
    <mergeCell ref="C78:D78"/>
    <mergeCell ref="B76:D76"/>
    <mergeCell ref="C50:D50"/>
    <mergeCell ref="C51:D51"/>
    <mergeCell ref="B65:D65"/>
    <mergeCell ref="B75:D75"/>
    <mergeCell ref="B69:D69"/>
    <mergeCell ref="C73:D73"/>
    <mergeCell ref="C67:D67"/>
    <mergeCell ref="C52:D52"/>
    <mergeCell ref="C53:D53"/>
    <mergeCell ref="C61:D61"/>
    <mergeCell ref="C62:D62"/>
    <mergeCell ref="B56:D56"/>
    <mergeCell ref="C57:D57"/>
    <mergeCell ref="B58:D58"/>
  </mergeCells>
  <phoneticPr fontId="2"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276A9F-FCD6-4EFA-B119-F80DE0F9FD0C}">
  <dimension ref="B1:J126"/>
  <sheetViews>
    <sheetView showZeros="0" topLeftCell="A12" zoomScaleNormal="100" workbookViewId="0">
      <selection activeCell="C28" sqref="C28:C29"/>
    </sheetView>
  </sheetViews>
  <sheetFormatPr defaultRowHeight="16.5" x14ac:dyDescent="0.3"/>
  <cols>
    <col min="1" max="1" width="2.125" customWidth="1"/>
    <col min="2" max="2" width="5.25" style="5" customWidth="1"/>
    <col min="3" max="3" width="24" style="10" customWidth="1"/>
    <col min="4" max="4" width="17.125" style="5" customWidth="1"/>
    <col min="5" max="5" width="14" style="13" customWidth="1"/>
    <col min="6" max="6" width="18.625" style="5" customWidth="1"/>
    <col min="7" max="7" width="11.125" style="55" customWidth="1"/>
    <col min="8" max="8" width="12.5" style="3" customWidth="1"/>
    <col min="10" max="10" width="9" style="12"/>
  </cols>
  <sheetData>
    <row r="1" spans="2:10" x14ac:dyDescent="0.3">
      <c r="B1" s="195" t="s">
        <v>95</v>
      </c>
      <c r="C1" s="195"/>
      <c r="D1" s="195"/>
      <c r="E1" s="195"/>
      <c r="F1" s="195"/>
      <c r="G1" s="195"/>
      <c r="H1" s="195"/>
    </row>
    <row r="2" spans="2:10" x14ac:dyDescent="0.3">
      <c r="B2" s="71"/>
      <c r="C2" s="71"/>
      <c r="D2" s="71"/>
      <c r="E2" s="71"/>
      <c r="F2" s="71"/>
      <c r="G2" s="71"/>
      <c r="H2" s="71"/>
    </row>
    <row r="3" spans="2:10" x14ac:dyDescent="0.3">
      <c r="C3" s="21" t="s">
        <v>29</v>
      </c>
      <c r="D3" s="173"/>
      <c r="E3" s="174"/>
      <c r="F3" s="174"/>
      <c r="G3" s="175"/>
      <c r="H3"/>
      <c r="J3"/>
    </row>
    <row r="4" spans="2:10" x14ac:dyDescent="0.3">
      <c r="C4" s="170" t="s">
        <v>30</v>
      </c>
      <c r="D4" s="19"/>
      <c r="E4" s="21" t="s">
        <v>33</v>
      </c>
      <c r="F4" s="21" t="s">
        <v>34</v>
      </c>
      <c r="G4" s="21" t="s">
        <v>35</v>
      </c>
      <c r="H4"/>
      <c r="J4"/>
    </row>
    <row r="5" spans="2:10" x14ac:dyDescent="0.3">
      <c r="C5" s="171"/>
      <c r="D5" s="21" t="s">
        <v>32</v>
      </c>
      <c r="E5" s="19"/>
      <c r="F5" s="19"/>
      <c r="G5" s="19"/>
      <c r="H5"/>
      <c r="J5"/>
    </row>
    <row r="6" spans="2:10" x14ac:dyDescent="0.3">
      <c r="C6" s="172"/>
      <c r="D6" s="21" t="s">
        <v>31</v>
      </c>
      <c r="E6" s="19"/>
      <c r="F6" s="19"/>
      <c r="G6" s="19"/>
      <c r="H6"/>
      <c r="J6"/>
    </row>
    <row r="7" spans="2:10" x14ac:dyDescent="0.3">
      <c r="C7" s="21" t="s">
        <v>36</v>
      </c>
      <c r="D7" s="176"/>
      <c r="E7" s="157"/>
      <c r="F7" s="158"/>
      <c r="G7" s="19" t="s">
        <v>94</v>
      </c>
      <c r="H7"/>
      <c r="J7"/>
    </row>
    <row r="8" spans="2:10" ht="17.25" customHeight="1" x14ac:dyDescent="0.3">
      <c r="C8" s="20" t="s">
        <v>37</v>
      </c>
      <c r="D8" s="156">
        <f>G122</f>
        <v>0</v>
      </c>
      <c r="E8" s="157"/>
      <c r="F8" s="158"/>
      <c r="G8" s="19" t="s">
        <v>56</v>
      </c>
      <c r="H8"/>
      <c r="J8"/>
    </row>
    <row r="9" spans="2:10" ht="17.25" customHeight="1" x14ac:dyDescent="0.3">
      <c r="B9" s="69"/>
      <c r="C9" s="69"/>
      <c r="D9" s="4"/>
      <c r="H9" s="2"/>
    </row>
    <row r="10" spans="2:10" ht="18" customHeight="1" x14ac:dyDescent="0.3">
      <c r="B10" s="23" t="s">
        <v>60</v>
      </c>
      <c r="C10" s="24" t="s">
        <v>0</v>
      </c>
      <c r="D10" s="196" t="s">
        <v>1</v>
      </c>
      <c r="E10" s="196"/>
      <c r="F10" s="196"/>
      <c r="G10" s="196" t="s">
        <v>2</v>
      </c>
      <c r="H10" s="196"/>
    </row>
    <row r="11" spans="2:10" ht="18" customHeight="1" x14ac:dyDescent="0.3">
      <c r="B11" s="169" t="s">
        <v>149</v>
      </c>
      <c r="C11" s="169"/>
      <c r="D11" s="169"/>
      <c r="E11" s="169"/>
      <c r="F11" s="169"/>
      <c r="G11" s="169"/>
      <c r="H11" s="169"/>
    </row>
    <row r="12" spans="2:10" x14ac:dyDescent="0.3">
      <c r="B12" s="165" t="s">
        <v>60</v>
      </c>
      <c r="C12" s="32" t="s">
        <v>41</v>
      </c>
      <c r="D12" s="33" t="s">
        <v>113</v>
      </c>
      <c r="E12" s="34" t="s">
        <v>45</v>
      </c>
      <c r="F12" s="33" t="s">
        <v>49</v>
      </c>
      <c r="G12" s="56" t="s">
        <v>38</v>
      </c>
      <c r="H12" s="29" t="s">
        <v>61</v>
      </c>
    </row>
    <row r="13" spans="2:10" x14ac:dyDescent="0.3">
      <c r="B13" s="165"/>
      <c r="C13" s="35" t="s">
        <v>42</v>
      </c>
      <c r="D13" s="35" t="s">
        <v>56</v>
      </c>
      <c r="E13" s="34" t="s">
        <v>43</v>
      </c>
      <c r="F13" s="35" t="s">
        <v>94</v>
      </c>
      <c r="G13" s="57" t="s">
        <v>39</v>
      </c>
      <c r="H13" s="30" t="s">
        <v>51</v>
      </c>
    </row>
    <row r="14" spans="2:10" x14ac:dyDescent="0.3">
      <c r="B14" s="19">
        <v>1</v>
      </c>
      <c r="C14" s="26"/>
      <c r="D14" s="86"/>
      <c r="E14" s="27"/>
      <c r="F14" s="28"/>
      <c r="G14" s="58">
        <f>ROUND((D14/12)*E14*F14,0)</f>
        <v>0</v>
      </c>
      <c r="H14" s="70" t="str">
        <f>IF(D14&gt;100000,"OVER 100,000","")</f>
        <v/>
      </c>
    </row>
    <row r="15" spans="2:10" x14ac:dyDescent="0.3">
      <c r="B15" s="19">
        <v>2</v>
      </c>
      <c r="C15" s="26"/>
      <c r="D15" s="50"/>
      <c r="E15" s="27"/>
      <c r="F15" s="28"/>
      <c r="G15" s="58">
        <f t="shared" ref="G15:G18" si="0">ROUND((D15/12)*E15*F15,0)</f>
        <v>0</v>
      </c>
      <c r="H15" s="70" t="str">
        <f>IF(D15&gt;100000,"OVER 100,000","")</f>
        <v/>
      </c>
    </row>
    <row r="16" spans="2:10" x14ac:dyDescent="0.3">
      <c r="B16" s="19">
        <v>3</v>
      </c>
      <c r="C16" s="26"/>
      <c r="D16" s="50"/>
      <c r="E16" s="27"/>
      <c r="F16" s="28"/>
      <c r="G16" s="58">
        <f>ROUND((D16/12)*E16*F16,0)</f>
        <v>0</v>
      </c>
      <c r="H16" s="70" t="str">
        <f>IF(D16&gt;100000,"OVER 100,000","")</f>
        <v/>
      </c>
    </row>
    <row r="17" spans="2:9" x14ac:dyDescent="0.3">
      <c r="B17" s="19">
        <v>4</v>
      </c>
      <c r="C17" s="26"/>
      <c r="D17" s="50"/>
      <c r="E17" s="27"/>
      <c r="F17" s="28"/>
      <c r="G17" s="58">
        <f t="shared" si="0"/>
        <v>0</v>
      </c>
      <c r="H17" s="70" t="str">
        <f>IF(D17&gt;100000,"OVER 100,000","")</f>
        <v/>
      </c>
    </row>
    <row r="18" spans="2:9" x14ac:dyDescent="0.3">
      <c r="B18" s="19">
        <v>5</v>
      </c>
      <c r="C18" s="26"/>
      <c r="D18" s="50"/>
      <c r="E18" s="27"/>
      <c r="F18" s="28"/>
      <c r="G18" s="58">
        <f t="shared" si="0"/>
        <v>0</v>
      </c>
      <c r="H18" s="70" t="str">
        <f>IF(D18&gt;100000,"OVER 100,000","")</f>
        <v/>
      </c>
    </row>
    <row r="19" spans="2:9" ht="17.25" customHeight="1" x14ac:dyDescent="0.3">
      <c r="B19" s="191" t="s">
        <v>3</v>
      </c>
      <c r="C19" s="191"/>
      <c r="D19" s="191"/>
      <c r="E19" s="191"/>
      <c r="F19" s="191"/>
      <c r="G19" s="59">
        <f>SUM(G14:G18)</f>
        <v>0</v>
      </c>
      <c r="H19" s="31"/>
    </row>
    <row r="20" spans="2:9" ht="18.75" customHeight="1" x14ac:dyDescent="0.3">
      <c r="B20" s="189" t="s">
        <v>4</v>
      </c>
      <c r="C20" s="189"/>
      <c r="D20" s="189"/>
      <c r="E20" s="189"/>
      <c r="F20" s="189"/>
      <c r="G20" s="189"/>
      <c r="H20" s="189"/>
    </row>
    <row r="21" spans="2:9" x14ac:dyDescent="0.3">
      <c r="B21" s="164" t="s">
        <v>5</v>
      </c>
      <c r="C21" s="164"/>
      <c r="D21" s="164"/>
      <c r="E21" s="164"/>
      <c r="F21" s="164"/>
      <c r="G21" s="60"/>
      <c r="H21" s="25"/>
    </row>
    <row r="22" spans="2:9" ht="17.25" customHeight="1" x14ac:dyDescent="0.3">
      <c r="B22" s="192" t="s">
        <v>6</v>
      </c>
      <c r="C22" s="192"/>
      <c r="D22" s="192"/>
      <c r="E22" s="192"/>
      <c r="F22" s="192"/>
      <c r="G22" s="61" t="s">
        <v>39</v>
      </c>
      <c r="H22" s="37" t="s">
        <v>51</v>
      </c>
    </row>
    <row r="23" spans="2:9" ht="17.25" customHeight="1" x14ac:dyDescent="0.3">
      <c r="B23" s="193" t="s">
        <v>128</v>
      </c>
      <c r="C23" s="193"/>
      <c r="D23" s="193"/>
      <c r="E23" s="193"/>
      <c r="F23" s="193"/>
      <c r="G23" s="52">
        <f>G19*0.25</f>
        <v>0</v>
      </c>
      <c r="H23" s="31"/>
    </row>
    <row r="24" spans="2:9" ht="17.25" customHeight="1" x14ac:dyDescent="0.3">
      <c r="B24" s="167" t="s">
        <v>44</v>
      </c>
      <c r="C24" s="167"/>
      <c r="D24" s="167"/>
      <c r="E24" s="167"/>
      <c r="F24" s="167"/>
      <c r="G24" s="62">
        <f>G19+G23</f>
        <v>0</v>
      </c>
      <c r="H24" s="31"/>
    </row>
    <row r="25" spans="2:9" ht="17.25" customHeight="1" x14ac:dyDescent="0.3">
      <c r="B25" s="159"/>
      <c r="C25" s="159"/>
      <c r="D25" s="159"/>
      <c r="E25" s="159"/>
      <c r="F25" s="159"/>
      <c r="G25" s="159"/>
      <c r="H25" s="159"/>
    </row>
    <row r="26" spans="2:9" ht="18.75" x14ac:dyDescent="0.3">
      <c r="B26" s="169" t="s">
        <v>129</v>
      </c>
      <c r="C26" s="169"/>
      <c r="D26" s="169"/>
      <c r="E26" s="169"/>
      <c r="F26" s="169"/>
      <c r="G26" s="169"/>
      <c r="H26" s="169"/>
    </row>
    <row r="27" spans="2:9" ht="16.5" customHeight="1" x14ac:dyDescent="0.3">
      <c r="B27" s="190" t="s">
        <v>116</v>
      </c>
      <c r="C27" s="190"/>
      <c r="D27" s="190"/>
      <c r="E27" s="190"/>
      <c r="F27" s="190"/>
      <c r="G27" s="190"/>
      <c r="H27" s="190"/>
      <c r="I27" s="1"/>
    </row>
    <row r="28" spans="2:9" x14ac:dyDescent="0.3">
      <c r="B28" s="165" t="s">
        <v>60</v>
      </c>
      <c r="C28" s="183" t="s">
        <v>112</v>
      </c>
      <c r="D28" s="149" t="s">
        <v>115</v>
      </c>
      <c r="E28" s="34" t="s">
        <v>47</v>
      </c>
      <c r="F28" s="151" t="s">
        <v>48</v>
      </c>
      <c r="G28" s="60" t="s">
        <v>38</v>
      </c>
      <c r="H28" s="25" t="s">
        <v>61</v>
      </c>
      <c r="I28" s="1"/>
    </row>
    <row r="29" spans="2:9" x14ac:dyDescent="0.3">
      <c r="B29" s="165"/>
      <c r="C29" s="164"/>
      <c r="D29" s="150"/>
      <c r="E29" s="38" t="s">
        <v>43</v>
      </c>
      <c r="F29" s="150"/>
      <c r="G29" s="61" t="s">
        <v>39</v>
      </c>
      <c r="H29" s="37" t="s">
        <v>51</v>
      </c>
    </row>
    <row r="30" spans="2:9" x14ac:dyDescent="0.3">
      <c r="B30" s="19">
        <v>1</v>
      </c>
      <c r="C30" s="26"/>
      <c r="D30" s="50"/>
      <c r="E30" s="27"/>
      <c r="F30" s="87"/>
      <c r="G30" s="54">
        <f>ROUND(D30*E30*(F30*($D$7/12)),0)</f>
        <v>0</v>
      </c>
      <c r="H30" s="31"/>
    </row>
    <row r="31" spans="2:9" x14ac:dyDescent="0.3">
      <c r="B31" s="19">
        <v>2</v>
      </c>
      <c r="C31" s="26"/>
      <c r="D31" s="50"/>
      <c r="E31" s="27"/>
      <c r="F31" s="87"/>
      <c r="G31" s="54">
        <f t="shared" ref="G31:G34" si="1">ROUND(D31*E31*(F31*($D$7/12)),0)</f>
        <v>0</v>
      </c>
      <c r="H31" s="31"/>
    </row>
    <row r="32" spans="2:9" x14ac:dyDescent="0.3">
      <c r="B32" s="19">
        <v>3</v>
      </c>
      <c r="C32" s="26"/>
      <c r="D32" s="50"/>
      <c r="E32" s="27"/>
      <c r="F32" s="87"/>
      <c r="G32" s="54">
        <f t="shared" si="1"/>
        <v>0</v>
      </c>
      <c r="H32" s="31"/>
    </row>
    <row r="33" spans="2:8" x14ac:dyDescent="0.3">
      <c r="B33" s="19">
        <v>4</v>
      </c>
      <c r="C33" s="26"/>
      <c r="D33" s="50"/>
      <c r="E33" s="27"/>
      <c r="F33" s="87"/>
      <c r="G33" s="54">
        <f t="shared" si="1"/>
        <v>0</v>
      </c>
      <c r="H33" s="31"/>
    </row>
    <row r="34" spans="2:8" x14ac:dyDescent="0.3">
      <c r="B34" s="19">
        <v>5</v>
      </c>
      <c r="C34" s="26"/>
      <c r="D34" s="50"/>
      <c r="E34" s="27"/>
      <c r="F34" s="87"/>
      <c r="G34" s="54">
        <f t="shared" si="1"/>
        <v>0</v>
      </c>
      <c r="H34" s="31"/>
    </row>
    <row r="35" spans="2:8" x14ac:dyDescent="0.3">
      <c r="B35" s="160" t="s">
        <v>25</v>
      </c>
      <c r="C35" s="160"/>
      <c r="D35" s="160"/>
      <c r="E35" s="160"/>
      <c r="F35" s="160"/>
      <c r="G35" s="50">
        <f>SUM(G30:G34)</f>
        <v>0</v>
      </c>
      <c r="H35" s="31"/>
    </row>
    <row r="36" spans="2:8" ht="18.75" x14ac:dyDescent="0.3">
      <c r="B36" s="187" t="s">
        <v>53</v>
      </c>
      <c r="C36" s="187"/>
      <c r="D36" s="187"/>
      <c r="E36" s="187"/>
      <c r="F36" s="188"/>
      <c r="G36" s="187"/>
      <c r="H36" s="187"/>
    </row>
    <row r="37" spans="2:8" ht="17.25" customHeight="1" x14ac:dyDescent="0.3">
      <c r="B37" s="165" t="s">
        <v>60</v>
      </c>
      <c r="C37" s="183" t="s">
        <v>132</v>
      </c>
      <c r="D37" s="149" t="s">
        <v>134</v>
      </c>
      <c r="E37" s="34" t="s">
        <v>47</v>
      </c>
      <c r="F37" s="91" t="s">
        <v>135</v>
      </c>
      <c r="G37" s="60" t="s">
        <v>38</v>
      </c>
      <c r="H37" s="25" t="s">
        <v>61</v>
      </c>
    </row>
    <row r="38" spans="2:8" x14ac:dyDescent="0.3">
      <c r="B38" s="165"/>
      <c r="C38" s="164"/>
      <c r="D38" s="150"/>
      <c r="E38" s="38" t="s">
        <v>43</v>
      </c>
      <c r="F38" s="92" t="s">
        <v>136</v>
      </c>
      <c r="G38" s="61" t="s">
        <v>39</v>
      </c>
      <c r="H38" s="37" t="s">
        <v>51</v>
      </c>
    </row>
    <row r="39" spans="2:8" x14ac:dyDescent="0.3">
      <c r="B39" s="19">
        <v>1</v>
      </c>
      <c r="C39" s="26"/>
      <c r="D39" s="50"/>
      <c r="E39" s="27"/>
      <c r="F39" s="27"/>
      <c r="G39" s="54">
        <f>ROUND(E39*F39*$D$7,0)</f>
        <v>0</v>
      </c>
      <c r="H39" s="31"/>
    </row>
    <row r="40" spans="2:8" x14ac:dyDescent="0.3">
      <c r="B40" s="19">
        <v>2</v>
      </c>
      <c r="C40" s="26"/>
      <c r="D40" s="50"/>
      <c r="E40" s="27"/>
      <c r="F40" s="27"/>
      <c r="G40" s="54">
        <f>ROUND(D40*E40,0)</f>
        <v>0</v>
      </c>
      <c r="H40" s="31"/>
    </row>
    <row r="41" spans="2:8" x14ac:dyDescent="0.3">
      <c r="B41" s="19">
        <v>3</v>
      </c>
      <c r="C41" s="26"/>
      <c r="D41" s="50"/>
      <c r="E41" s="27"/>
      <c r="F41" s="27"/>
      <c r="G41" s="54">
        <f t="shared" ref="G41:G43" si="2">ROUND(D41*E41,0)</f>
        <v>0</v>
      </c>
      <c r="H41" s="31"/>
    </row>
    <row r="42" spans="2:8" x14ac:dyDescent="0.3">
      <c r="B42" s="19">
        <v>4</v>
      </c>
      <c r="C42" s="26"/>
      <c r="D42" s="50"/>
      <c r="E42" s="27"/>
      <c r="F42" s="27"/>
      <c r="G42" s="54">
        <f t="shared" si="2"/>
        <v>0</v>
      </c>
      <c r="H42" s="31"/>
    </row>
    <row r="43" spans="2:8" x14ac:dyDescent="0.3">
      <c r="B43" s="39">
        <v>5</v>
      </c>
      <c r="C43" s="40"/>
      <c r="D43" s="51"/>
      <c r="E43" s="41"/>
      <c r="F43" s="41"/>
      <c r="G43" s="54">
        <f t="shared" si="2"/>
        <v>0</v>
      </c>
      <c r="H43" s="31"/>
    </row>
    <row r="44" spans="2:8" ht="17.25" customHeight="1" x14ac:dyDescent="0.3">
      <c r="B44" s="197" t="s">
        <v>26</v>
      </c>
      <c r="C44" s="197"/>
      <c r="D44" s="197"/>
      <c r="E44" s="197"/>
      <c r="F44" s="197"/>
      <c r="G44" s="55">
        <f>SUM(G39:G43)</f>
        <v>0</v>
      </c>
      <c r="H44" s="31"/>
    </row>
    <row r="45" spans="2:8" ht="18.75" x14ac:dyDescent="0.3">
      <c r="B45" s="167" t="s">
        <v>50</v>
      </c>
      <c r="C45" s="167"/>
      <c r="D45" s="167"/>
      <c r="E45" s="167"/>
      <c r="F45" s="167"/>
      <c r="G45" s="62">
        <f>G35+G44</f>
        <v>0</v>
      </c>
      <c r="H45" s="31"/>
    </row>
    <row r="46" spans="2:8" ht="17.25" customHeight="1" x14ac:dyDescent="0.3">
      <c r="B46" s="159"/>
      <c r="C46" s="159"/>
      <c r="D46" s="159"/>
      <c r="E46" s="159"/>
      <c r="F46" s="159"/>
      <c r="G46" s="159"/>
      <c r="H46" s="159"/>
    </row>
    <row r="47" spans="2:8" ht="18.75" x14ac:dyDescent="0.3">
      <c r="B47" s="169" t="s">
        <v>8</v>
      </c>
      <c r="C47" s="169"/>
      <c r="D47" s="169"/>
      <c r="E47" s="169"/>
      <c r="F47" s="169"/>
      <c r="G47" s="169"/>
      <c r="H47" s="169"/>
    </row>
    <row r="48" spans="2:8" x14ac:dyDescent="0.3">
      <c r="B48" s="165" t="s">
        <v>60</v>
      </c>
      <c r="C48" s="183" t="s">
        <v>112</v>
      </c>
      <c r="D48" s="151" t="s">
        <v>46</v>
      </c>
      <c r="E48" s="34" t="s">
        <v>47</v>
      </c>
      <c r="F48" s="46"/>
      <c r="G48" s="60" t="s">
        <v>38</v>
      </c>
      <c r="H48" s="25" t="s">
        <v>61</v>
      </c>
    </row>
    <row r="49" spans="2:8" x14ac:dyDescent="0.3">
      <c r="B49" s="165"/>
      <c r="C49" s="164"/>
      <c r="D49" s="150"/>
      <c r="E49" s="38" t="s">
        <v>43</v>
      </c>
      <c r="F49" s="17"/>
      <c r="G49" s="61" t="s">
        <v>39</v>
      </c>
      <c r="H49" s="37" t="s">
        <v>51</v>
      </c>
    </row>
    <row r="50" spans="2:8" x14ac:dyDescent="0.3">
      <c r="B50" s="19">
        <v>1</v>
      </c>
      <c r="C50" s="42"/>
      <c r="D50" s="52"/>
      <c r="E50" s="36"/>
      <c r="F50" s="18"/>
      <c r="G50" s="54">
        <f>ROUND(D50*E50,0)</f>
        <v>0</v>
      </c>
      <c r="H50" s="31"/>
    </row>
    <row r="51" spans="2:8" x14ac:dyDescent="0.3">
      <c r="B51" s="19">
        <v>2</v>
      </c>
      <c r="C51" s="26"/>
      <c r="D51" s="53"/>
      <c r="E51" s="22"/>
      <c r="F51" s="18"/>
      <c r="G51" s="54">
        <f t="shared" ref="G51:G54" si="3">ROUND(D51*E51,0)</f>
        <v>0</v>
      </c>
      <c r="H51" s="31"/>
    </row>
    <row r="52" spans="2:8" x14ac:dyDescent="0.3">
      <c r="B52" s="19">
        <v>3</v>
      </c>
      <c r="C52" s="26"/>
      <c r="D52" s="50"/>
      <c r="E52" s="27"/>
      <c r="F52" s="18"/>
      <c r="G52" s="54">
        <f t="shared" si="3"/>
        <v>0</v>
      </c>
      <c r="H52" s="31"/>
    </row>
    <row r="53" spans="2:8" x14ac:dyDescent="0.3">
      <c r="B53" s="19">
        <v>4</v>
      </c>
      <c r="C53" s="26"/>
      <c r="D53" s="50"/>
      <c r="E53" s="27"/>
      <c r="F53" s="18"/>
      <c r="G53" s="54">
        <f t="shared" si="3"/>
        <v>0</v>
      </c>
      <c r="H53" s="31"/>
    </row>
    <row r="54" spans="2:8" x14ac:dyDescent="0.3">
      <c r="B54" s="39">
        <v>5</v>
      </c>
      <c r="C54" s="40"/>
      <c r="D54" s="51"/>
      <c r="E54" s="41"/>
      <c r="F54" s="18"/>
      <c r="G54" s="54">
        <f t="shared" si="3"/>
        <v>0</v>
      </c>
      <c r="H54" s="31"/>
    </row>
    <row r="55" spans="2:8" ht="18.75" x14ac:dyDescent="0.3">
      <c r="B55" s="167" t="s">
        <v>10</v>
      </c>
      <c r="C55" s="167"/>
      <c r="D55" s="167"/>
      <c r="E55" s="167"/>
      <c r="F55" s="167"/>
      <c r="G55" s="63">
        <f>SUM(G50:G54)</f>
        <v>0</v>
      </c>
      <c r="H55" s="31"/>
    </row>
    <row r="56" spans="2:8" x14ac:dyDescent="0.3">
      <c r="B56" s="159"/>
      <c r="C56" s="159"/>
      <c r="D56" s="159"/>
      <c r="E56" s="159"/>
      <c r="F56" s="159"/>
      <c r="G56" s="159"/>
      <c r="H56" s="159"/>
    </row>
    <row r="57" spans="2:8" ht="17.25" customHeight="1" x14ac:dyDescent="0.3">
      <c r="B57" s="169" t="s">
        <v>11</v>
      </c>
      <c r="C57" s="169"/>
      <c r="D57" s="169"/>
      <c r="E57" s="169"/>
      <c r="F57" s="169"/>
      <c r="G57" s="169"/>
      <c r="H57" s="169"/>
    </row>
    <row r="58" spans="2:8" ht="18.75" x14ac:dyDescent="0.3">
      <c r="B58" s="166" t="s">
        <v>54</v>
      </c>
      <c r="C58" s="166"/>
      <c r="D58" s="166"/>
      <c r="E58" s="166"/>
      <c r="F58" s="166"/>
      <c r="G58" s="166"/>
      <c r="H58" s="166"/>
    </row>
    <row r="59" spans="2:8" x14ac:dyDescent="0.3">
      <c r="B59" s="165" t="s">
        <v>60</v>
      </c>
      <c r="C59" s="164" t="s">
        <v>12</v>
      </c>
      <c r="D59" s="33" t="s">
        <v>55</v>
      </c>
      <c r="E59" s="34" t="s">
        <v>57</v>
      </c>
      <c r="F59" s="33" t="s">
        <v>59</v>
      </c>
      <c r="G59" s="60" t="s">
        <v>38</v>
      </c>
      <c r="H59" s="25" t="s">
        <v>61</v>
      </c>
    </row>
    <row r="60" spans="2:8" x14ac:dyDescent="0.3">
      <c r="B60" s="165"/>
      <c r="C60" s="164"/>
      <c r="D60" s="35" t="s">
        <v>56</v>
      </c>
      <c r="E60" s="45" t="s">
        <v>58</v>
      </c>
      <c r="F60" s="35" t="s">
        <v>58</v>
      </c>
      <c r="G60" s="61" t="s">
        <v>39</v>
      </c>
      <c r="H60" s="37" t="s">
        <v>51</v>
      </c>
    </row>
    <row r="61" spans="2:8" ht="17.25" customHeight="1" x14ac:dyDescent="0.3">
      <c r="B61" s="19">
        <v>1</v>
      </c>
      <c r="C61" s="26"/>
      <c r="D61" s="50"/>
      <c r="E61" s="43"/>
      <c r="F61" s="20"/>
      <c r="G61" s="54">
        <f>ROUND(D61*E61*F61,0)</f>
        <v>0</v>
      </c>
      <c r="H61" s="31" t="str">
        <f>IF(D61&gt;5000,"OVER 5,000","")</f>
        <v/>
      </c>
    </row>
    <row r="62" spans="2:8" ht="17.25" customHeight="1" x14ac:dyDescent="0.3">
      <c r="B62" s="19">
        <v>2</v>
      </c>
      <c r="C62" s="26"/>
      <c r="D62" s="50"/>
      <c r="E62" s="43"/>
      <c r="F62" s="20"/>
      <c r="G62" s="54">
        <f t="shared" ref="G62:G65" si="4">ROUND(D62*E62*F62,0)</f>
        <v>0</v>
      </c>
      <c r="H62" s="31" t="str">
        <f>IF(D62&gt;5000,"OVER 5,000","")</f>
        <v/>
      </c>
    </row>
    <row r="63" spans="2:8" x14ac:dyDescent="0.3">
      <c r="B63" s="19">
        <v>3</v>
      </c>
      <c r="C63" s="26"/>
      <c r="D63" s="50"/>
      <c r="E63" s="44"/>
      <c r="F63" s="19"/>
      <c r="G63" s="54">
        <f t="shared" si="4"/>
        <v>0</v>
      </c>
      <c r="H63" s="31" t="str">
        <f t="shared" ref="H63:H65" si="5">IF(D63&gt;5000,"OVER 5,000","")</f>
        <v/>
      </c>
    </row>
    <row r="64" spans="2:8" x14ac:dyDescent="0.3">
      <c r="B64" s="19">
        <v>4</v>
      </c>
      <c r="C64" s="26"/>
      <c r="D64" s="50"/>
      <c r="E64" s="44"/>
      <c r="F64" s="19"/>
      <c r="G64" s="54">
        <f t="shared" si="4"/>
        <v>0</v>
      </c>
      <c r="H64" s="31" t="str">
        <f t="shared" si="5"/>
        <v/>
      </c>
    </row>
    <row r="65" spans="2:8" x14ac:dyDescent="0.3">
      <c r="B65" s="19">
        <v>5</v>
      </c>
      <c r="C65" s="26"/>
      <c r="D65" s="50"/>
      <c r="E65" s="44"/>
      <c r="F65" s="19"/>
      <c r="G65" s="54">
        <f t="shared" si="4"/>
        <v>0</v>
      </c>
      <c r="H65" s="31" t="str">
        <f t="shared" si="5"/>
        <v/>
      </c>
    </row>
    <row r="66" spans="2:8" x14ac:dyDescent="0.3">
      <c r="B66" s="160" t="s">
        <v>27</v>
      </c>
      <c r="C66" s="160"/>
      <c r="D66" s="160"/>
      <c r="E66" s="160"/>
      <c r="F66" s="160"/>
      <c r="G66" s="50">
        <f>SUM(G61:G65)</f>
        <v>0</v>
      </c>
      <c r="H66" s="31"/>
    </row>
    <row r="67" spans="2:8" ht="17.25" customHeight="1" x14ac:dyDescent="0.3">
      <c r="B67" s="166" t="s">
        <v>62</v>
      </c>
      <c r="C67" s="166"/>
      <c r="D67" s="166"/>
      <c r="E67" s="166"/>
      <c r="F67" s="166"/>
      <c r="G67" s="166"/>
      <c r="H67" s="166"/>
    </row>
    <row r="68" spans="2:8" x14ac:dyDescent="0.3">
      <c r="B68" s="165" t="s">
        <v>60</v>
      </c>
      <c r="C68" s="164" t="s">
        <v>12</v>
      </c>
      <c r="D68" s="33" t="s">
        <v>55</v>
      </c>
      <c r="E68" s="34" t="s">
        <v>57</v>
      </c>
      <c r="F68" s="33" t="s">
        <v>59</v>
      </c>
      <c r="G68" s="60" t="s">
        <v>38</v>
      </c>
      <c r="H68" s="25" t="s">
        <v>61</v>
      </c>
    </row>
    <row r="69" spans="2:8" x14ac:dyDescent="0.3">
      <c r="B69" s="165"/>
      <c r="C69" s="164"/>
      <c r="D69" s="35" t="s">
        <v>56</v>
      </c>
      <c r="E69" s="45" t="s">
        <v>58</v>
      </c>
      <c r="F69" s="35" t="s">
        <v>58</v>
      </c>
      <c r="G69" s="61" t="s">
        <v>39</v>
      </c>
      <c r="H69" s="37" t="s">
        <v>51</v>
      </c>
    </row>
    <row r="70" spans="2:8" ht="17.25" customHeight="1" x14ac:dyDescent="0.3">
      <c r="B70" s="19">
        <v>1</v>
      </c>
      <c r="C70" s="42"/>
      <c r="D70" s="53"/>
      <c r="E70" s="43"/>
      <c r="F70" s="20"/>
      <c r="G70" s="54">
        <f>ROUND(D70*E70*F70,0)</f>
        <v>0</v>
      </c>
      <c r="H70" s="31"/>
    </row>
    <row r="71" spans="2:8" x14ac:dyDescent="0.3">
      <c r="B71" s="19">
        <v>2</v>
      </c>
      <c r="C71" s="26"/>
      <c r="D71" s="50"/>
      <c r="E71" s="44"/>
      <c r="F71" s="19"/>
      <c r="G71" s="54">
        <f t="shared" ref="G71:G74" si="6">ROUND(D71*E71*F71,0)</f>
        <v>0</v>
      </c>
      <c r="H71" s="31"/>
    </row>
    <row r="72" spans="2:8" x14ac:dyDescent="0.3">
      <c r="B72" s="19">
        <v>3</v>
      </c>
      <c r="C72" s="26"/>
      <c r="D72" s="50"/>
      <c r="E72" s="44"/>
      <c r="F72" s="19"/>
      <c r="G72" s="54">
        <f t="shared" si="6"/>
        <v>0</v>
      </c>
      <c r="H72" s="31"/>
    </row>
    <row r="73" spans="2:8" x14ac:dyDescent="0.3">
      <c r="B73" s="19">
        <v>4</v>
      </c>
      <c r="C73" s="26"/>
      <c r="D73" s="50"/>
      <c r="E73" s="44"/>
      <c r="F73" s="19"/>
      <c r="G73" s="54">
        <f t="shared" si="6"/>
        <v>0</v>
      </c>
      <c r="H73" s="31"/>
    </row>
    <row r="74" spans="2:8" x14ac:dyDescent="0.3">
      <c r="B74" s="19">
        <v>5</v>
      </c>
      <c r="C74" s="26"/>
      <c r="D74" s="50"/>
      <c r="E74" s="44"/>
      <c r="F74" s="19"/>
      <c r="G74" s="54">
        <f t="shared" si="6"/>
        <v>0</v>
      </c>
      <c r="H74" s="31"/>
    </row>
    <row r="75" spans="2:8" ht="17.25" customHeight="1" x14ac:dyDescent="0.3">
      <c r="B75" s="161" t="s">
        <v>28</v>
      </c>
      <c r="C75" s="162"/>
      <c r="D75" s="162"/>
      <c r="E75" s="162"/>
      <c r="F75" s="163"/>
      <c r="G75" s="50">
        <f>SUM(G70:G74)</f>
        <v>0</v>
      </c>
      <c r="H75" s="31"/>
    </row>
    <row r="76" spans="2:8" ht="18.75" x14ac:dyDescent="0.3">
      <c r="B76" s="167" t="s">
        <v>63</v>
      </c>
      <c r="C76" s="167"/>
      <c r="D76" s="167"/>
      <c r="E76" s="167"/>
      <c r="F76" s="167"/>
      <c r="G76" s="62">
        <f>G66+G75</f>
        <v>0</v>
      </c>
      <c r="H76" s="31"/>
    </row>
    <row r="77" spans="2:8" ht="17.25" customHeight="1" x14ac:dyDescent="0.3">
      <c r="B77" s="159"/>
      <c r="C77" s="159"/>
      <c r="D77" s="159"/>
      <c r="E77" s="159"/>
      <c r="F77" s="159"/>
      <c r="G77" s="159"/>
      <c r="H77" s="159"/>
    </row>
    <row r="78" spans="2:8" ht="18.75" x14ac:dyDescent="0.3">
      <c r="B78" s="169" t="s">
        <v>64</v>
      </c>
      <c r="C78" s="169"/>
      <c r="D78" s="169"/>
      <c r="E78" s="169"/>
      <c r="F78" s="169"/>
      <c r="G78" s="169"/>
      <c r="H78" s="169"/>
    </row>
    <row r="79" spans="2:8" x14ac:dyDescent="0.3">
      <c r="B79" s="165" t="s">
        <v>60</v>
      </c>
      <c r="C79" s="164" t="s">
        <v>14</v>
      </c>
      <c r="D79" s="164" t="s">
        <v>13</v>
      </c>
      <c r="E79" s="164"/>
      <c r="F79" s="48"/>
      <c r="G79" s="60" t="s">
        <v>38</v>
      </c>
      <c r="H79" s="25" t="s">
        <v>61</v>
      </c>
    </row>
    <row r="80" spans="2:8" x14ac:dyDescent="0.3">
      <c r="B80" s="165"/>
      <c r="C80" s="164"/>
      <c r="D80" s="164"/>
      <c r="E80" s="164"/>
      <c r="F80" s="18"/>
      <c r="G80" s="61" t="s">
        <v>39</v>
      </c>
      <c r="H80" s="37" t="s">
        <v>51</v>
      </c>
    </row>
    <row r="81" spans="2:8" ht="17.25" customHeight="1" x14ac:dyDescent="0.3">
      <c r="B81" s="19">
        <v>1</v>
      </c>
      <c r="C81" s="26"/>
      <c r="D81" s="168"/>
      <c r="E81" s="168"/>
      <c r="F81" s="18"/>
      <c r="G81" s="54"/>
      <c r="H81" s="31"/>
    </row>
    <row r="82" spans="2:8" x14ac:dyDescent="0.3">
      <c r="B82" s="19">
        <v>2</v>
      </c>
      <c r="C82" s="26"/>
      <c r="D82" s="168"/>
      <c r="E82" s="168"/>
      <c r="F82" s="18"/>
      <c r="G82" s="54"/>
      <c r="H82" s="31"/>
    </row>
    <row r="83" spans="2:8" x14ac:dyDescent="0.3">
      <c r="B83" s="19">
        <v>3</v>
      </c>
      <c r="C83" s="26"/>
      <c r="D83" s="168"/>
      <c r="E83" s="168"/>
      <c r="F83" s="18"/>
      <c r="G83" s="54"/>
      <c r="H83" s="31"/>
    </row>
    <row r="84" spans="2:8" x14ac:dyDescent="0.3">
      <c r="B84" s="39">
        <v>4</v>
      </c>
      <c r="C84" s="40"/>
      <c r="D84" s="194"/>
      <c r="E84" s="194"/>
      <c r="F84" s="18"/>
      <c r="G84" s="64"/>
      <c r="H84" s="46"/>
    </row>
    <row r="85" spans="2:8" ht="17.25" customHeight="1" x14ac:dyDescent="0.3">
      <c r="B85" s="167" t="s">
        <v>15</v>
      </c>
      <c r="C85" s="167"/>
      <c r="D85" s="167"/>
      <c r="E85" s="167"/>
      <c r="F85" s="167"/>
      <c r="G85" s="65">
        <f>SUM(G81:G84)</f>
        <v>0</v>
      </c>
      <c r="H85" s="47" t="str">
        <f>IF(G85&gt;$G$122*20%, "OVER 20%", "")</f>
        <v/>
      </c>
    </row>
    <row r="86" spans="2:8" ht="17.25" customHeight="1" x14ac:dyDescent="0.3">
      <c r="B86" s="159"/>
      <c r="C86" s="159"/>
      <c r="D86" s="159"/>
      <c r="E86" s="159"/>
      <c r="F86" s="159"/>
      <c r="G86" s="159"/>
      <c r="H86" s="159"/>
    </row>
    <row r="87" spans="2:8" ht="18.75" x14ac:dyDescent="0.3">
      <c r="B87" s="169" t="s">
        <v>16</v>
      </c>
      <c r="C87" s="169"/>
      <c r="D87" s="169"/>
      <c r="E87" s="169"/>
      <c r="F87" s="169"/>
      <c r="G87" s="169"/>
      <c r="H87" s="169"/>
    </row>
    <row r="88" spans="2:8" x14ac:dyDescent="0.3">
      <c r="B88" s="165" t="s">
        <v>60</v>
      </c>
      <c r="C88" s="164" t="s">
        <v>18</v>
      </c>
      <c r="D88" s="164" t="s">
        <v>13</v>
      </c>
      <c r="E88" s="34" t="s">
        <v>17</v>
      </c>
      <c r="F88" s="33" t="s">
        <v>66</v>
      </c>
      <c r="G88" s="60" t="s">
        <v>38</v>
      </c>
      <c r="H88" s="25" t="s">
        <v>61</v>
      </c>
    </row>
    <row r="89" spans="2:8" ht="17.25" customHeight="1" x14ac:dyDescent="0.3">
      <c r="B89" s="165"/>
      <c r="C89" s="164"/>
      <c r="D89" s="164"/>
      <c r="E89" s="45" t="s">
        <v>65</v>
      </c>
      <c r="F89" s="35" t="s">
        <v>67</v>
      </c>
      <c r="G89" s="61" t="s">
        <v>39</v>
      </c>
      <c r="H89" s="37" t="s">
        <v>51</v>
      </c>
    </row>
    <row r="90" spans="2:8" x14ac:dyDescent="0.3">
      <c r="B90" s="19">
        <v>1</v>
      </c>
      <c r="C90" s="26"/>
      <c r="D90" s="19"/>
      <c r="E90" s="50"/>
      <c r="F90" s="19"/>
      <c r="G90" s="54">
        <f>ROUND(E90*F90,0)</f>
        <v>0</v>
      </c>
      <c r="H90" s="31"/>
    </row>
    <row r="91" spans="2:8" x14ac:dyDescent="0.3">
      <c r="B91" s="19">
        <v>2</v>
      </c>
      <c r="C91" s="26"/>
      <c r="D91" s="19"/>
      <c r="E91" s="50"/>
      <c r="F91" s="19"/>
      <c r="G91" s="54">
        <f t="shared" ref="G91:G92" si="7">ROUND(E91*F91,0)</f>
        <v>0</v>
      </c>
      <c r="H91" s="31"/>
    </row>
    <row r="92" spans="2:8" x14ac:dyDescent="0.3">
      <c r="B92" s="19">
        <v>3</v>
      </c>
      <c r="C92" s="26"/>
      <c r="D92" s="19"/>
      <c r="E92" s="50"/>
      <c r="F92" s="19"/>
      <c r="G92" s="54">
        <f t="shared" si="7"/>
        <v>0</v>
      </c>
      <c r="H92" s="31"/>
    </row>
    <row r="93" spans="2:8" ht="17.25" customHeight="1" x14ac:dyDescent="0.3">
      <c r="B93" s="167" t="s">
        <v>19</v>
      </c>
      <c r="C93" s="167"/>
      <c r="D93" s="167"/>
      <c r="E93" s="167"/>
      <c r="F93" s="167"/>
      <c r="G93" s="65">
        <f>SUM(G90:G92)</f>
        <v>0</v>
      </c>
      <c r="H93" s="49" t="str">
        <f>IF(G93&gt;$G$122*20%, "OVER 20%", "")</f>
        <v/>
      </c>
    </row>
    <row r="94" spans="2:8" x14ac:dyDescent="0.3">
      <c r="B94" s="159"/>
      <c r="C94" s="159"/>
      <c r="D94" s="159"/>
      <c r="E94" s="159"/>
      <c r="F94" s="159"/>
      <c r="G94" s="159"/>
      <c r="H94" s="159"/>
    </row>
    <row r="95" spans="2:8" ht="18.75" x14ac:dyDescent="0.3">
      <c r="B95" s="169" t="s">
        <v>20</v>
      </c>
      <c r="C95" s="169"/>
      <c r="D95" s="169"/>
      <c r="E95" s="169"/>
      <c r="F95" s="169"/>
      <c r="G95" s="169"/>
      <c r="H95" s="169"/>
    </row>
    <row r="96" spans="2:8" x14ac:dyDescent="0.3">
      <c r="B96" s="165" t="s">
        <v>60</v>
      </c>
      <c r="C96" s="164" t="s">
        <v>9</v>
      </c>
      <c r="D96" s="164" t="s">
        <v>21</v>
      </c>
      <c r="E96" s="164"/>
      <c r="F96" s="48"/>
      <c r="G96" s="60" t="s">
        <v>38</v>
      </c>
      <c r="H96" s="25" t="s">
        <v>61</v>
      </c>
    </row>
    <row r="97" spans="2:8" ht="17.25" customHeight="1" x14ac:dyDescent="0.3">
      <c r="B97" s="165"/>
      <c r="C97" s="164"/>
      <c r="D97" s="164"/>
      <c r="E97" s="164"/>
      <c r="F97" s="18"/>
      <c r="G97" s="61" t="s">
        <v>39</v>
      </c>
      <c r="H97" s="37" t="s">
        <v>51</v>
      </c>
    </row>
    <row r="98" spans="2:8" x14ac:dyDescent="0.3">
      <c r="B98" s="19">
        <v>1</v>
      </c>
      <c r="C98" s="26"/>
      <c r="D98" s="176"/>
      <c r="E98" s="158"/>
      <c r="F98" s="18"/>
      <c r="G98" s="54"/>
      <c r="H98" s="31"/>
    </row>
    <row r="99" spans="2:8" x14ac:dyDescent="0.3">
      <c r="B99" s="19">
        <v>2</v>
      </c>
      <c r="C99" s="26"/>
      <c r="D99" s="176"/>
      <c r="E99" s="158"/>
      <c r="F99" s="18"/>
      <c r="G99" s="54"/>
      <c r="H99" s="31"/>
    </row>
    <row r="100" spans="2:8" x14ac:dyDescent="0.3">
      <c r="B100" s="39">
        <v>3</v>
      </c>
      <c r="C100" s="40"/>
      <c r="D100" s="185"/>
      <c r="E100" s="186"/>
      <c r="F100" s="18"/>
      <c r="G100" s="64"/>
      <c r="H100" s="46"/>
    </row>
    <row r="101" spans="2:8" ht="17.25" customHeight="1" x14ac:dyDescent="0.3">
      <c r="B101" s="167" t="s">
        <v>22</v>
      </c>
      <c r="C101" s="167"/>
      <c r="D101" s="167"/>
      <c r="E101" s="167"/>
      <c r="F101" s="167"/>
      <c r="G101" s="65">
        <f>SUM(G98:G100)</f>
        <v>0</v>
      </c>
      <c r="H101" s="31"/>
    </row>
    <row r="102" spans="2:8" x14ac:dyDescent="0.3">
      <c r="B102" s="159"/>
      <c r="C102" s="159"/>
      <c r="D102" s="159"/>
      <c r="E102" s="159"/>
      <c r="F102" s="159"/>
      <c r="G102" s="159"/>
      <c r="H102" s="159"/>
    </row>
    <row r="103" spans="2:8" ht="17.25" customHeight="1" x14ac:dyDescent="0.3">
      <c r="B103" s="169" t="s">
        <v>97</v>
      </c>
      <c r="C103" s="169"/>
      <c r="D103" s="169"/>
      <c r="E103" s="169"/>
      <c r="F103" s="169"/>
      <c r="G103" s="169"/>
      <c r="H103" s="169"/>
    </row>
    <row r="104" spans="2:8" ht="18.75" x14ac:dyDescent="0.3">
      <c r="B104" s="166" t="s">
        <v>98</v>
      </c>
      <c r="C104" s="166"/>
      <c r="D104" s="166"/>
      <c r="E104" s="166"/>
      <c r="F104" s="166"/>
      <c r="G104" s="166"/>
      <c r="H104" s="166"/>
    </row>
    <row r="105" spans="2:8" x14ac:dyDescent="0.3">
      <c r="B105" s="165" t="s">
        <v>60</v>
      </c>
      <c r="C105" s="164" t="s">
        <v>12</v>
      </c>
      <c r="D105" s="33" t="s">
        <v>55</v>
      </c>
      <c r="E105" s="34" t="s">
        <v>57</v>
      </c>
      <c r="F105" s="33" t="s">
        <v>59</v>
      </c>
      <c r="G105" s="60" t="s">
        <v>38</v>
      </c>
      <c r="H105" s="25" t="s">
        <v>61</v>
      </c>
    </row>
    <row r="106" spans="2:8" x14ac:dyDescent="0.3">
      <c r="B106" s="165"/>
      <c r="C106" s="164"/>
      <c r="D106" s="35" t="s">
        <v>56</v>
      </c>
      <c r="E106" s="45" t="s">
        <v>58</v>
      </c>
      <c r="F106" s="35" t="s">
        <v>58</v>
      </c>
      <c r="G106" s="61" t="s">
        <v>39</v>
      </c>
      <c r="H106" s="37" t="s">
        <v>51</v>
      </c>
    </row>
    <row r="107" spans="2:8" ht="17.25" customHeight="1" x14ac:dyDescent="0.3">
      <c r="B107" s="19">
        <v>1</v>
      </c>
      <c r="C107" s="26"/>
      <c r="D107" s="50"/>
      <c r="E107" s="43"/>
      <c r="F107" s="20"/>
      <c r="G107" s="54">
        <f>ROUND(D107*E107*F107,0)</f>
        <v>0</v>
      </c>
      <c r="H107" s="31" t="str">
        <f>IF(D107&gt;3500,"OVER 3,500","")</f>
        <v/>
      </c>
    </row>
    <row r="108" spans="2:8" ht="17.25" customHeight="1" x14ac:dyDescent="0.3">
      <c r="B108" s="19">
        <v>2</v>
      </c>
      <c r="C108" s="26"/>
      <c r="D108" s="50"/>
      <c r="E108" s="43"/>
      <c r="F108" s="20"/>
      <c r="G108" s="54">
        <f t="shared" ref="G108:G109" si="8">ROUND(D108*E108*F108,0)</f>
        <v>0</v>
      </c>
      <c r="H108" s="31" t="str">
        <f t="shared" ref="H108:H109" si="9">IF(D108&gt;3500,"OVER 3,500","")</f>
        <v/>
      </c>
    </row>
    <row r="109" spans="2:8" x14ac:dyDescent="0.3">
      <c r="B109" s="19">
        <v>3</v>
      </c>
      <c r="C109" s="26"/>
      <c r="D109" s="50"/>
      <c r="E109" s="44"/>
      <c r="F109" s="19"/>
      <c r="G109" s="54">
        <f t="shared" si="8"/>
        <v>0</v>
      </c>
      <c r="H109" s="31" t="str">
        <f t="shared" si="9"/>
        <v/>
      </c>
    </row>
    <row r="110" spans="2:8" x14ac:dyDescent="0.3">
      <c r="B110" s="160" t="s">
        <v>99</v>
      </c>
      <c r="C110" s="160"/>
      <c r="D110" s="160"/>
      <c r="E110" s="160"/>
      <c r="F110" s="160"/>
      <c r="G110" s="50">
        <f>SUM(G107:G109)</f>
        <v>0</v>
      </c>
      <c r="H110" s="31"/>
    </row>
    <row r="111" spans="2:8" ht="17.25" customHeight="1" x14ac:dyDescent="0.3">
      <c r="B111" s="166" t="s">
        <v>100</v>
      </c>
      <c r="C111" s="166"/>
      <c r="D111" s="166"/>
      <c r="E111" s="166"/>
      <c r="F111" s="166"/>
      <c r="G111" s="166"/>
      <c r="H111" s="166"/>
    </row>
    <row r="112" spans="2:8" x14ac:dyDescent="0.3">
      <c r="B112" s="165" t="s">
        <v>60</v>
      </c>
      <c r="C112" s="183" t="s">
        <v>112</v>
      </c>
      <c r="D112" s="152" t="s">
        <v>46</v>
      </c>
      <c r="E112" s="153"/>
      <c r="F112" s="46"/>
      <c r="G112" s="60" t="s">
        <v>38</v>
      </c>
      <c r="H112" s="25" t="s">
        <v>61</v>
      </c>
    </row>
    <row r="113" spans="2:8" x14ac:dyDescent="0.3">
      <c r="B113" s="165"/>
      <c r="C113" s="164"/>
      <c r="D113" s="154"/>
      <c r="E113" s="155"/>
      <c r="F113" s="17"/>
      <c r="G113" s="61" t="s">
        <v>39</v>
      </c>
      <c r="H113" s="37" t="s">
        <v>51</v>
      </c>
    </row>
    <row r="114" spans="2:8" x14ac:dyDescent="0.3">
      <c r="B114" s="19">
        <v>1</v>
      </c>
      <c r="C114" s="42"/>
      <c r="D114" s="177"/>
      <c r="E114" s="178"/>
      <c r="F114" s="18"/>
      <c r="G114" s="54"/>
      <c r="H114" s="31"/>
    </row>
    <row r="115" spans="2:8" x14ac:dyDescent="0.3">
      <c r="B115" s="19">
        <v>2</v>
      </c>
      <c r="C115" s="26"/>
      <c r="D115" s="179"/>
      <c r="E115" s="180"/>
      <c r="F115" s="18"/>
      <c r="G115" s="54"/>
      <c r="H115" s="31"/>
    </row>
    <row r="116" spans="2:8" x14ac:dyDescent="0.3">
      <c r="B116" s="19">
        <v>3</v>
      </c>
      <c r="C116" s="26"/>
      <c r="D116" s="181"/>
      <c r="E116" s="182"/>
      <c r="F116" s="18"/>
      <c r="G116" s="54"/>
      <c r="H116" s="31"/>
    </row>
    <row r="117" spans="2:8" ht="17.25" customHeight="1" x14ac:dyDescent="0.3">
      <c r="B117" s="161" t="s">
        <v>101</v>
      </c>
      <c r="C117" s="162"/>
      <c r="D117" s="162"/>
      <c r="E117" s="162"/>
      <c r="F117" s="163"/>
      <c r="G117" s="50">
        <f>SUM(G114:G116)</f>
        <v>0</v>
      </c>
      <c r="H117" s="31"/>
    </row>
    <row r="118" spans="2:8" ht="18.75" x14ac:dyDescent="0.3">
      <c r="B118" s="167" t="s">
        <v>102</v>
      </c>
      <c r="C118" s="167"/>
      <c r="D118" s="167"/>
      <c r="E118" s="167"/>
      <c r="F118" s="167"/>
      <c r="G118" s="62">
        <f>G110+G117</f>
        <v>0</v>
      </c>
      <c r="H118" s="31"/>
    </row>
    <row r="119" spans="2:8" x14ac:dyDescent="0.3">
      <c r="B119" s="159"/>
      <c r="C119" s="159"/>
      <c r="D119" s="159"/>
      <c r="E119" s="159"/>
      <c r="F119" s="159"/>
      <c r="G119" s="159"/>
      <c r="H119" s="159"/>
    </row>
    <row r="120" spans="2:8" ht="17.25" customHeight="1" x14ac:dyDescent="0.3">
      <c r="B120" s="184" t="s">
        <v>23</v>
      </c>
      <c r="C120" s="184"/>
      <c r="D120" s="184"/>
      <c r="E120" s="184"/>
      <c r="F120" s="184"/>
      <c r="G120" s="66">
        <f>G101+G93+G85+G76+G55+G45+G24+G118</f>
        <v>0</v>
      </c>
      <c r="H120" s="31"/>
    </row>
    <row r="121" spans="2:8" ht="18.75" x14ac:dyDescent="0.3">
      <c r="B121" s="184" t="s">
        <v>68</v>
      </c>
      <c r="C121" s="184"/>
      <c r="D121" s="184"/>
      <c r="E121" s="184"/>
      <c r="F121" s="184"/>
      <c r="G121" s="52">
        <f>ROUND(G120*5%,0)</f>
        <v>0</v>
      </c>
      <c r="H121" s="31"/>
    </row>
    <row r="122" spans="2:8" ht="16.5" customHeight="1" x14ac:dyDescent="0.3">
      <c r="B122" s="184" t="s">
        <v>24</v>
      </c>
      <c r="C122" s="184"/>
      <c r="D122" s="184"/>
      <c r="E122" s="184"/>
      <c r="F122" s="184"/>
      <c r="G122" s="67">
        <f>G120+G121</f>
        <v>0</v>
      </c>
      <c r="H122" s="31"/>
    </row>
    <row r="123" spans="2:8" ht="17.25" customHeight="1" x14ac:dyDescent="0.3">
      <c r="D123" s="4"/>
      <c r="E123" s="14"/>
      <c r="F123" s="4"/>
      <c r="G123" s="59"/>
      <c r="H123" s="6"/>
    </row>
    <row r="124" spans="2:8" x14ac:dyDescent="0.3">
      <c r="C124" s="9"/>
      <c r="D124" s="7"/>
      <c r="E124" s="15"/>
      <c r="F124" s="7"/>
      <c r="G124" s="68"/>
      <c r="H124" s="2"/>
    </row>
    <row r="125" spans="2:8" ht="17.25" customHeight="1" x14ac:dyDescent="0.3">
      <c r="D125" s="4"/>
      <c r="E125" s="14"/>
      <c r="F125" s="4"/>
      <c r="G125" s="59"/>
      <c r="H125" s="7"/>
    </row>
    <row r="126" spans="2:8" x14ac:dyDescent="0.3">
      <c r="C126" s="11"/>
      <c r="D126" s="8"/>
      <c r="E126" s="16"/>
      <c r="F126" s="8"/>
      <c r="G126" s="59"/>
      <c r="H126" s="6"/>
    </row>
  </sheetData>
  <mergeCells count="90">
    <mergeCell ref="F28:F29"/>
    <mergeCell ref="B1:H1"/>
    <mergeCell ref="D10:F10"/>
    <mergeCell ref="G10:H10"/>
    <mergeCell ref="D99:E99"/>
    <mergeCell ref="C59:C60"/>
    <mergeCell ref="C48:C49"/>
    <mergeCell ref="B47:H47"/>
    <mergeCell ref="B45:F45"/>
    <mergeCell ref="B46:H46"/>
    <mergeCell ref="B44:F44"/>
    <mergeCell ref="C37:C38"/>
    <mergeCell ref="C28:C29"/>
    <mergeCell ref="B48:B49"/>
    <mergeCell ref="B37:B38"/>
    <mergeCell ref="B28:B29"/>
    <mergeCell ref="B76:F76"/>
    <mergeCell ref="B79:B80"/>
    <mergeCell ref="C79:C80"/>
    <mergeCell ref="D79:E80"/>
    <mergeCell ref="D82:E82"/>
    <mergeCell ref="D88:D89"/>
    <mergeCell ref="B88:B89"/>
    <mergeCell ref="B87:H87"/>
    <mergeCell ref="C88:C89"/>
    <mergeCell ref="B77:H77"/>
    <mergeCell ref="B86:H86"/>
    <mergeCell ref="D84:E84"/>
    <mergeCell ref="B85:F85"/>
    <mergeCell ref="B78:H78"/>
    <mergeCell ref="D83:E83"/>
    <mergeCell ref="B11:H11"/>
    <mergeCell ref="B20:H20"/>
    <mergeCell ref="B24:F24"/>
    <mergeCell ref="B26:H26"/>
    <mergeCell ref="B27:H27"/>
    <mergeCell ref="B25:H25"/>
    <mergeCell ref="B19:F19"/>
    <mergeCell ref="B21:F21"/>
    <mergeCell ref="B22:F22"/>
    <mergeCell ref="B23:F23"/>
    <mergeCell ref="B12:B13"/>
    <mergeCell ref="B55:F55"/>
    <mergeCell ref="B57:H57"/>
    <mergeCell ref="B58:H58"/>
    <mergeCell ref="B59:B60"/>
    <mergeCell ref="B35:F35"/>
    <mergeCell ref="B36:H36"/>
    <mergeCell ref="B122:F122"/>
    <mergeCell ref="B121:F121"/>
    <mergeCell ref="B120:F120"/>
    <mergeCell ref="B119:H119"/>
    <mergeCell ref="C96:C97"/>
    <mergeCell ref="D96:E97"/>
    <mergeCell ref="B96:B97"/>
    <mergeCell ref="B101:F101"/>
    <mergeCell ref="D98:E98"/>
    <mergeCell ref="D100:E100"/>
    <mergeCell ref="C4:C6"/>
    <mergeCell ref="D3:G3"/>
    <mergeCell ref="D7:F7"/>
    <mergeCell ref="B118:F118"/>
    <mergeCell ref="D114:E114"/>
    <mergeCell ref="D115:E115"/>
    <mergeCell ref="D116:E116"/>
    <mergeCell ref="B110:F110"/>
    <mergeCell ref="B111:H111"/>
    <mergeCell ref="B112:B113"/>
    <mergeCell ref="C112:C113"/>
    <mergeCell ref="B117:F117"/>
    <mergeCell ref="B103:H103"/>
    <mergeCell ref="B104:H104"/>
    <mergeCell ref="B105:B106"/>
    <mergeCell ref="C105:C106"/>
    <mergeCell ref="D28:D29"/>
    <mergeCell ref="D37:D38"/>
    <mergeCell ref="D48:D49"/>
    <mergeCell ref="D112:E113"/>
    <mergeCell ref="D8:F8"/>
    <mergeCell ref="B102:H102"/>
    <mergeCell ref="B56:H56"/>
    <mergeCell ref="B66:F66"/>
    <mergeCell ref="B75:F75"/>
    <mergeCell ref="C68:C69"/>
    <mergeCell ref="B68:B69"/>
    <mergeCell ref="B67:H67"/>
    <mergeCell ref="B93:F93"/>
    <mergeCell ref="D81:E81"/>
    <mergeCell ref="B94:H94"/>
    <mergeCell ref="B95:H95"/>
  </mergeCells>
  <phoneticPr fontId="2" type="noConversion"/>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835BC3-0A65-4A94-991F-41B9E1950238}">
  <dimension ref="B1:L126"/>
  <sheetViews>
    <sheetView showZeros="0" zoomScaleNormal="100" workbookViewId="0">
      <selection activeCell="E13" sqref="E13"/>
    </sheetView>
  </sheetViews>
  <sheetFormatPr defaultRowHeight="16.5" x14ac:dyDescent="0.3"/>
  <cols>
    <col min="1" max="1" width="2.125" customWidth="1"/>
    <col min="2" max="2" width="5.25" style="5" customWidth="1"/>
    <col min="3" max="3" width="24" style="10" customWidth="1"/>
    <col min="4" max="4" width="17.125" style="5" customWidth="1"/>
    <col min="5" max="5" width="14" style="13" customWidth="1"/>
    <col min="6" max="6" width="18.625" style="5" customWidth="1"/>
    <col min="7" max="8" width="11.125" style="55" customWidth="1"/>
    <col min="9" max="9" width="12.5" style="3" customWidth="1"/>
    <col min="10" max="10" width="5.375" customWidth="1"/>
    <col min="11" max="11" width="9" style="12"/>
  </cols>
  <sheetData>
    <row r="1" spans="2:12" x14ac:dyDescent="0.3">
      <c r="B1" s="195" t="s">
        <v>96</v>
      </c>
      <c r="C1" s="195"/>
      <c r="D1" s="195"/>
      <c r="E1" s="195"/>
      <c r="F1" s="195"/>
      <c r="G1" s="195"/>
      <c r="H1" s="195"/>
      <c r="I1" s="195"/>
    </row>
    <row r="2" spans="2:12" ht="17.25" thickBot="1" x14ac:dyDescent="0.35"/>
    <row r="3" spans="2:12" x14ac:dyDescent="0.3">
      <c r="C3" s="21" t="s">
        <v>29</v>
      </c>
      <c r="D3" s="173"/>
      <c r="E3" s="174"/>
      <c r="F3" s="174"/>
      <c r="G3" s="175"/>
      <c r="H3" s="107"/>
      <c r="I3" s="202" t="s">
        <v>152</v>
      </c>
      <c r="J3" s="203"/>
      <c r="K3" s="204"/>
      <c r="L3" s="205"/>
    </row>
    <row r="4" spans="2:12" x14ac:dyDescent="0.3">
      <c r="C4" s="170" t="s">
        <v>30</v>
      </c>
      <c r="D4" s="19"/>
      <c r="E4" s="21" t="s">
        <v>33</v>
      </c>
      <c r="F4" s="21" t="s">
        <v>34</v>
      </c>
      <c r="G4" s="21" t="s">
        <v>35</v>
      </c>
      <c r="H4" s="7"/>
      <c r="I4" s="112"/>
      <c r="J4" s="108"/>
      <c r="K4" s="109"/>
      <c r="L4" s="110"/>
    </row>
    <row r="5" spans="2:12" x14ac:dyDescent="0.3">
      <c r="C5" s="171"/>
      <c r="D5" s="21" t="s">
        <v>32</v>
      </c>
      <c r="E5" s="19"/>
      <c r="F5" s="19"/>
      <c r="G5" s="19"/>
      <c r="H5" s="5"/>
      <c r="I5" s="206" t="s">
        <v>153</v>
      </c>
      <c r="J5" s="207"/>
      <c r="K5" s="208"/>
      <c r="L5" s="209"/>
    </row>
    <row r="6" spans="2:12" x14ac:dyDescent="0.3">
      <c r="C6" s="172"/>
      <c r="D6" s="21" t="s">
        <v>31</v>
      </c>
      <c r="E6" s="19"/>
      <c r="F6" s="19"/>
      <c r="G6" s="19"/>
      <c r="H6" s="5"/>
      <c r="I6" s="112"/>
      <c r="J6" s="108"/>
      <c r="K6" s="109"/>
      <c r="L6" s="110"/>
    </row>
    <row r="7" spans="2:12" ht="24.75" customHeight="1" thickBot="1" x14ac:dyDescent="0.35">
      <c r="C7" s="21" t="s">
        <v>36</v>
      </c>
      <c r="D7" s="176"/>
      <c r="E7" s="157"/>
      <c r="F7" s="158"/>
      <c r="G7" s="19" t="s">
        <v>94</v>
      </c>
      <c r="H7" s="5"/>
      <c r="I7" s="210" t="s">
        <v>154</v>
      </c>
      <c r="J7" s="211"/>
      <c r="K7" s="113"/>
      <c r="L7" s="111" t="s">
        <v>151</v>
      </c>
    </row>
    <row r="8" spans="2:12" ht="17.25" customHeight="1" x14ac:dyDescent="0.3">
      <c r="C8" s="20" t="s">
        <v>37</v>
      </c>
      <c r="D8" s="156">
        <f>G122</f>
        <v>0</v>
      </c>
      <c r="E8" s="157"/>
      <c r="F8" s="158"/>
      <c r="G8" s="19" t="s">
        <v>56</v>
      </c>
      <c r="H8" s="5"/>
      <c r="I8"/>
      <c r="K8"/>
    </row>
    <row r="9" spans="2:12" ht="17.25" customHeight="1" x14ac:dyDescent="0.3">
      <c r="B9" s="69"/>
      <c r="C9" s="69"/>
      <c r="D9" s="4"/>
      <c r="I9" s="2"/>
    </row>
    <row r="10" spans="2:12" ht="18" customHeight="1" x14ac:dyDescent="0.3">
      <c r="B10" s="23" t="s">
        <v>60</v>
      </c>
      <c r="C10" s="24" t="s">
        <v>0</v>
      </c>
      <c r="D10" s="196" t="s">
        <v>1</v>
      </c>
      <c r="E10" s="196"/>
      <c r="F10" s="196"/>
      <c r="G10" s="196" t="s">
        <v>2</v>
      </c>
      <c r="H10" s="196"/>
      <c r="I10" s="196"/>
    </row>
    <row r="11" spans="2:12" ht="18" customHeight="1" x14ac:dyDescent="0.3">
      <c r="B11" s="169" t="s">
        <v>150</v>
      </c>
      <c r="C11" s="169"/>
      <c r="D11" s="169"/>
      <c r="E11" s="169"/>
      <c r="F11" s="169"/>
      <c r="G11" s="169"/>
      <c r="H11" s="169"/>
      <c r="I11" s="169"/>
    </row>
    <row r="12" spans="2:12" x14ac:dyDescent="0.3">
      <c r="B12" s="165" t="s">
        <v>60</v>
      </c>
      <c r="C12" s="32" t="s">
        <v>41</v>
      </c>
      <c r="D12" s="33" t="s">
        <v>113</v>
      </c>
      <c r="E12" s="34" t="s">
        <v>45</v>
      </c>
      <c r="F12" s="33" t="s">
        <v>49</v>
      </c>
      <c r="G12" s="56" t="s">
        <v>38</v>
      </c>
      <c r="H12" s="56"/>
      <c r="I12" s="29" t="s">
        <v>61</v>
      </c>
    </row>
    <row r="13" spans="2:12" x14ac:dyDescent="0.3">
      <c r="B13" s="165"/>
      <c r="C13" s="35" t="s">
        <v>42</v>
      </c>
      <c r="D13" s="35" t="s">
        <v>56</v>
      </c>
      <c r="E13" s="34" t="s">
        <v>43</v>
      </c>
      <c r="F13" s="35" t="s">
        <v>94</v>
      </c>
      <c r="G13" s="57" t="s">
        <v>39</v>
      </c>
      <c r="H13" s="57" t="s">
        <v>151</v>
      </c>
      <c r="I13" s="30" t="s">
        <v>51</v>
      </c>
    </row>
    <row r="14" spans="2:12" x14ac:dyDescent="0.3">
      <c r="B14" s="19">
        <v>1</v>
      </c>
      <c r="C14" s="26"/>
      <c r="D14" s="86"/>
      <c r="E14" s="27"/>
      <c r="F14" s="28"/>
      <c r="G14" s="58">
        <f>ROUND((D14/12)*E14*F14,0)</f>
        <v>0</v>
      </c>
      <c r="H14" s="58">
        <f>G14*K7</f>
        <v>0</v>
      </c>
      <c r="I14" s="70" t="str">
        <f>IF(D14&gt;100000,"OVER 100,000","")</f>
        <v/>
      </c>
    </row>
    <row r="15" spans="2:12" x14ac:dyDescent="0.3">
      <c r="B15" s="19">
        <v>2</v>
      </c>
      <c r="C15" s="26"/>
      <c r="D15" s="86"/>
      <c r="E15" s="27"/>
      <c r="F15" s="28"/>
      <c r="G15" s="58">
        <f t="shared" ref="G15:G18" si="0">ROUND((D15/12)*E15*F15,0)</f>
        <v>0</v>
      </c>
      <c r="H15" s="58">
        <f>G15*K7</f>
        <v>0</v>
      </c>
      <c r="I15" s="70" t="str">
        <f>IF(D15&gt;100000,"OVER 100,000","")</f>
        <v/>
      </c>
    </row>
    <row r="16" spans="2:12" x14ac:dyDescent="0.3">
      <c r="B16" s="19">
        <v>3</v>
      </c>
      <c r="C16" s="26"/>
      <c r="D16" s="86"/>
      <c r="E16" s="27"/>
      <c r="F16" s="28"/>
      <c r="G16" s="58">
        <f t="shared" si="0"/>
        <v>0</v>
      </c>
      <c r="H16" s="58">
        <f>G16*K7</f>
        <v>0</v>
      </c>
      <c r="I16" s="70" t="str">
        <f>IF(D16&gt;100000,"OVER 100,000","")</f>
        <v/>
      </c>
    </row>
    <row r="17" spans="2:10" x14ac:dyDescent="0.3">
      <c r="B17" s="19">
        <v>4</v>
      </c>
      <c r="C17" s="26"/>
      <c r="D17" s="86"/>
      <c r="E17" s="27"/>
      <c r="F17" s="28"/>
      <c r="G17" s="58">
        <f t="shared" si="0"/>
        <v>0</v>
      </c>
      <c r="H17" s="58">
        <f>G17*K7</f>
        <v>0</v>
      </c>
      <c r="I17" s="70" t="str">
        <f>IF(D17&gt;100000,"OVER 100,000","")</f>
        <v/>
      </c>
    </row>
    <row r="18" spans="2:10" x14ac:dyDescent="0.3">
      <c r="B18" s="19">
        <v>5</v>
      </c>
      <c r="C18" s="26"/>
      <c r="D18" s="86"/>
      <c r="E18" s="27"/>
      <c r="F18" s="28"/>
      <c r="G18" s="58">
        <f t="shared" si="0"/>
        <v>0</v>
      </c>
      <c r="H18" s="58">
        <f>G18*K7</f>
        <v>0</v>
      </c>
      <c r="I18" s="70" t="str">
        <f>IF(D18&gt;100000,"OVER 100,000","")</f>
        <v/>
      </c>
    </row>
    <row r="19" spans="2:10" ht="17.25" customHeight="1" x14ac:dyDescent="0.3">
      <c r="B19" s="191" t="s">
        <v>3</v>
      </c>
      <c r="C19" s="191"/>
      <c r="D19" s="191"/>
      <c r="E19" s="191"/>
      <c r="F19" s="191"/>
      <c r="G19" s="59">
        <f>SUM(G14:G18)</f>
        <v>0</v>
      </c>
      <c r="H19" s="59">
        <f>G19*K7</f>
        <v>0</v>
      </c>
      <c r="I19" s="31"/>
    </row>
    <row r="20" spans="2:10" ht="18.75" customHeight="1" x14ac:dyDescent="0.3">
      <c r="B20" s="189" t="s">
        <v>4</v>
      </c>
      <c r="C20" s="189"/>
      <c r="D20" s="189"/>
      <c r="E20" s="189"/>
      <c r="F20" s="189"/>
      <c r="G20" s="189"/>
      <c r="H20" s="189"/>
      <c r="I20" s="189"/>
    </row>
    <row r="21" spans="2:10" x14ac:dyDescent="0.3">
      <c r="B21" s="164" t="s">
        <v>5</v>
      </c>
      <c r="C21" s="164"/>
      <c r="D21" s="164"/>
      <c r="E21" s="164"/>
      <c r="F21" s="164"/>
      <c r="G21" s="56"/>
      <c r="H21" s="56"/>
      <c r="I21" s="29"/>
    </row>
    <row r="22" spans="2:10" ht="17.25" customHeight="1" x14ac:dyDescent="0.3">
      <c r="B22" s="192" t="s">
        <v>6</v>
      </c>
      <c r="C22" s="192"/>
      <c r="D22" s="192"/>
      <c r="E22" s="192"/>
      <c r="F22" s="192"/>
      <c r="G22" s="57" t="s">
        <v>39</v>
      </c>
      <c r="H22" s="57"/>
      <c r="I22" s="30" t="s">
        <v>51</v>
      </c>
    </row>
    <row r="23" spans="2:10" s="12" customFormat="1" ht="17.25" customHeight="1" x14ac:dyDescent="0.3">
      <c r="B23" s="193" t="s">
        <v>128</v>
      </c>
      <c r="C23" s="193"/>
      <c r="D23" s="193"/>
      <c r="E23" s="193"/>
      <c r="F23" s="193"/>
      <c r="G23" s="52">
        <f>G19*0.25</f>
        <v>0</v>
      </c>
      <c r="H23" s="52">
        <f>G23*K7</f>
        <v>0</v>
      </c>
      <c r="I23" s="31"/>
      <c r="J23"/>
    </row>
    <row r="24" spans="2:10" s="12" customFormat="1" ht="17.25" customHeight="1" x14ac:dyDescent="0.3">
      <c r="B24" s="167" t="s">
        <v>44</v>
      </c>
      <c r="C24" s="167"/>
      <c r="D24" s="167"/>
      <c r="E24" s="167"/>
      <c r="F24" s="167"/>
      <c r="G24" s="62">
        <f>G19+G23</f>
        <v>0</v>
      </c>
      <c r="H24" s="62">
        <f>G24*K7</f>
        <v>0</v>
      </c>
      <c r="I24" s="31"/>
      <c r="J24"/>
    </row>
    <row r="25" spans="2:10" s="12" customFormat="1" ht="17.25" customHeight="1" x14ac:dyDescent="0.3">
      <c r="B25" s="159"/>
      <c r="C25" s="159"/>
      <c r="D25" s="159"/>
      <c r="E25" s="159"/>
      <c r="F25" s="159"/>
      <c r="G25" s="159"/>
      <c r="H25" s="159"/>
      <c r="I25" s="159"/>
      <c r="J25"/>
    </row>
    <row r="26" spans="2:10" s="12" customFormat="1" ht="18.75" x14ac:dyDescent="0.3">
      <c r="B26" s="169" t="s">
        <v>129</v>
      </c>
      <c r="C26" s="169"/>
      <c r="D26" s="169"/>
      <c r="E26" s="169"/>
      <c r="F26" s="169"/>
      <c r="G26" s="169"/>
      <c r="H26" s="169"/>
      <c r="I26" s="169"/>
      <c r="J26"/>
    </row>
    <row r="27" spans="2:10" s="12" customFormat="1" ht="16.5" customHeight="1" x14ac:dyDescent="0.3">
      <c r="B27" s="190" t="s">
        <v>116</v>
      </c>
      <c r="C27" s="190"/>
      <c r="D27" s="190"/>
      <c r="E27" s="190"/>
      <c r="F27" s="190"/>
      <c r="G27" s="190"/>
      <c r="H27" s="190"/>
      <c r="I27" s="190"/>
      <c r="J27" s="1"/>
    </row>
    <row r="28" spans="2:10" s="12" customFormat="1" x14ac:dyDescent="0.3">
      <c r="B28" s="165" t="s">
        <v>60</v>
      </c>
      <c r="C28" s="183" t="s">
        <v>112</v>
      </c>
      <c r="D28" s="149" t="s">
        <v>115</v>
      </c>
      <c r="E28" s="34" t="s">
        <v>47</v>
      </c>
      <c r="F28" s="151" t="s">
        <v>48</v>
      </c>
      <c r="G28" s="56" t="s">
        <v>38</v>
      </c>
      <c r="H28" s="56"/>
      <c r="I28" s="29" t="s">
        <v>61</v>
      </c>
      <c r="J28" s="1"/>
    </row>
    <row r="29" spans="2:10" s="12" customFormat="1" x14ac:dyDescent="0.3">
      <c r="B29" s="165"/>
      <c r="C29" s="164"/>
      <c r="D29" s="150"/>
      <c r="E29" s="38" t="s">
        <v>43</v>
      </c>
      <c r="F29" s="150"/>
      <c r="G29" s="57" t="s">
        <v>39</v>
      </c>
      <c r="H29" s="57" t="s">
        <v>151</v>
      </c>
      <c r="I29" s="30" t="s">
        <v>51</v>
      </c>
      <c r="J29"/>
    </row>
    <row r="30" spans="2:10" s="12" customFormat="1" x14ac:dyDescent="0.3">
      <c r="B30" s="19">
        <v>1</v>
      </c>
      <c r="C30" s="26"/>
      <c r="D30" s="50"/>
      <c r="E30" s="27"/>
      <c r="F30" s="85"/>
      <c r="G30" s="58">
        <f>ROUND(D30*E30*(F30*($D$7/12)),0)</f>
        <v>0</v>
      </c>
      <c r="H30" s="58">
        <f>G30*K7</f>
        <v>0</v>
      </c>
      <c r="I30" s="31"/>
      <c r="J30"/>
    </row>
    <row r="31" spans="2:10" s="12" customFormat="1" x14ac:dyDescent="0.3">
      <c r="B31" s="19">
        <v>2</v>
      </c>
      <c r="C31" s="26"/>
      <c r="D31" s="50"/>
      <c r="E31" s="27"/>
      <c r="F31" s="28"/>
      <c r="G31" s="58">
        <f t="shared" ref="G31:G34" si="1">ROUND(D31*E31*(F31*($D$7/12)),0)</f>
        <v>0</v>
      </c>
      <c r="H31" s="58">
        <f>G31*K7</f>
        <v>0</v>
      </c>
      <c r="I31" s="31"/>
      <c r="J31"/>
    </row>
    <row r="32" spans="2:10" s="12" customFormat="1" x14ac:dyDescent="0.3">
      <c r="B32" s="19">
        <v>3</v>
      </c>
      <c r="C32" s="26"/>
      <c r="D32" s="50"/>
      <c r="E32" s="27"/>
      <c r="F32" s="28"/>
      <c r="G32" s="58">
        <f t="shared" si="1"/>
        <v>0</v>
      </c>
      <c r="H32" s="58">
        <f>G32*K7</f>
        <v>0</v>
      </c>
      <c r="I32" s="31"/>
      <c r="J32"/>
    </row>
    <row r="33" spans="2:10" s="12" customFormat="1" x14ac:dyDescent="0.3">
      <c r="B33" s="19">
        <v>4</v>
      </c>
      <c r="C33" s="26"/>
      <c r="D33" s="50"/>
      <c r="E33" s="27"/>
      <c r="F33" s="28"/>
      <c r="G33" s="58">
        <f t="shared" si="1"/>
        <v>0</v>
      </c>
      <c r="H33" s="58">
        <f>G33*K7</f>
        <v>0</v>
      </c>
      <c r="I33" s="31"/>
      <c r="J33"/>
    </row>
    <row r="34" spans="2:10" s="12" customFormat="1" x14ac:dyDescent="0.3">
      <c r="B34" s="19">
        <v>5</v>
      </c>
      <c r="C34" s="26"/>
      <c r="D34" s="50"/>
      <c r="E34" s="27"/>
      <c r="F34" s="28"/>
      <c r="G34" s="58">
        <f t="shared" si="1"/>
        <v>0</v>
      </c>
      <c r="H34" s="58">
        <f>G34*K7</f>
        <v>0</v>
      </c>
      <c r="I34" s="31"/>
      <c r="J34"/>
    </row>
    <row r="35" spans="2:10" s="12" customFormat="1" x14ac:dyDescent="0.3">
      <c r="B35" s="160" t="s">
        <v>25</v>
      </c>
      <c r="C35" s="160"/>
      <c r="D35" s="160"/>
      <c r="E35" s="160"/>
      <c r="F35" s="160"/>
      <c r="G35" s="50">
        <f>SUM(G30:G34)</f>
        <v>0</v>
      </c>
      <c r="H35" s="58">
        <f>G35*K7</f>
        <v>0</v>
      </c>
      <c r="I35" s="31"/>
      <c r="J35"/>
    </row>
    <row r="36" spans="2:10" s="12" customFormat="1" ht="18.75" x14ac:dyDescent="0.3">
      <c r="B36" s="187" t="s">
        <v>53</v>
      </c>
      <c r="C36" s="187"/>
      <c r="D36" s="187"/>
      <c r="E36" s="187"/>
      <c r="F36" s="188"/>
      <c r="G36" s="187"/>
      <c r="H36" s="187"/>
      <c r="I36" s="187"/>
      <c r="J36"/>
    </row>
    <row r="37" spans="2:10" s="12" customFormat="1" ht="17.25" customHeight="1" x14ac:dyDescent="0.3">
      <c r="B37" s="165" t="s">
        <v>60</v>
      </c>
      <c r="C37" s="183" t="s">
        <v>132</v>
      </c>
      <c r="D37" s="149" t="s">
        <v>134</v>
      </c>
      <c r="E37" s="34" t="s">
        <v>47</v>
      </c>
      <c r="F37" s="91" t="s">
        <v>135</v>
      </c>
      <c r="G37" s="60" t="s">
        <v>38</v>
      </c>
      <c r="H37" s="60"/>
      <c r="I37" s="25" t="s">
        <v>61</v>
      </c>
      <c r="J37"/>
    </row>
    <row r="38" spans="2:10" x14ac:dyDescent="0.3">
      <c r="B38" s="165"/>
      <c r="C38" s="164"/>
      <c r="D38" s="150"/>
      <c r="E38" s="38" t="s">
        <v>43</v>
      </c>
      <c r="F38" s="92" t="s">
        <v>136</v>
      </c>
      <c r="G38" s="61" t="s">
        <v>39</v>
      </c>
      <c r="H38" s="61" t="s">
        <v>151</v>
      </c>
      <c r="I38" s="37" t="s">
        <v>51</v>
      </c>
    </row>
    <row r="39" spans="2:10" x14ac:dyDescent="0.3">
      <c r="B39" s="19">
        <v>1</v>
      </c>
      <c r="C39" s="26"/>
      <c r="D39" s="50"/>
      <c r="E39" s="27"/>
      <c r="F39" s="27"/>
      <c r="G39" s="58">
        <f>ROUND(E39*F39*$D$7,0)</f>
        <v>0</v>
      </c>
      <c r="H39" s="58">
        <f>G39*K7</f>
        <v>0</v>
      </c>
      <c r="I39" s="31"/>
    </row>
    <row r="40" spans="2:10" x14ac:dyDescent="0.3">
      <c r="B40" s="19">
        <v>2</v>
      </c>
      <c r="C40" s="26"/>
      <c r="D40" s="50"/>
      <c r="E40" s="27"/>
      <c r="F40" s="27"/>
      <c r="G40" s="58">
        <f t="shared" ref="G40:G43" si="2">ROUND(D40*E40,0)</f>
        <v>0</v>
      </c>
      <c r="H40" s="58">
        <f>G40*K7</f>
        <v>0</v>
      </c>
      <c r="I40" s="31"/>
    </row>
    <row r="41" spans="2:10" x14ac:dyDescent="0.3">
      <c r="B41" s="19">
        <v>3</v>
      </c>
      <c r="C41" s="26"/>
      <c r="D41" s="50"/>
      <c r="E41" s="27"/>
      <c r="F41" s="27"/>
      <c r="G41" s="58">
        <f t="shared" si="2"/>
        <v>0</v>
      </c>
      <c r="H41" s="58">
        <f>G41*K7</f>
        <v>0</v>
      </c>
      <c r="I41" s="31"/>
    </row>
    <row r="42" spans="2:10" x14ac:dyDescent="0.3">
      <c r="B42" s="19">
        <v>4</v>
      </c>
      <c r="C42" s="26"/>
      <c r="D42" s="50"/>
      <c r="E42" s="27"/>
      <c r="F42" s="27"/>
      <c r="G42" s="58">
        <f t="shared" si="2"/>
        <v>0</v>
      </c>
      <c r="H42" s="58">
        <f>G42*K7</f>
        <v>0</v>
      </c>
      <c r="I42" s="31"/>
    </row>
    <row r="43" spans="2:10" x14ac:dyDescent="0.3">
      <c r="B43" s="39">
        <v>5</v>
      </c>
      <c r="C43" s="40"/>
      <c r="D43" s="51"/>
      <c r="E43" s="41"/>
      <c r="F43" s="41"/>
      <c r="G43" s="58">
        <f t="shared" si="2"/>
        <v>0</v>
      </c>
      <c r="H43" s="58">
        <f>G43*K7</f>
        <v>0</v>
      </c>
      <c r="I43" s="31"/>
    </row>
    <row r="44" spans="2:10" ht="17.25" customHeight="1" x14ac:dyDescent="0.3">
      <c r="B44" s="197" t="s">
        <v>26</v>
      </c>
      <c r="C44" s="197"/>
      <c r="D44" s="197"/>
      <c r="E44" s="197"/>
      <c r="F44" s="197"/>
      <c r="G44" s="55">
        <f>SUM(G39:G43)</f>
        <v>0</v>
      </c>
      <c r="H44" s="55">
        <f>G44*K7</f>
        <v>0</v>
      </c>
      <c r="I44" s="31"/>
    </row>
    <row r="45" spans="2:10" ht="18.75" x14ac:dyDescent="0.3">
      <c r="B45" s="167" t="s">
        <v>50</v>
      </c>
      <c r="C45" s="167"/>
      <c r="D45" s="167"/>
      <c r="E45" s="167"/>
      <c r="F45" s="167"/>
      <c r="G45" s="62">
        <f>G35+G44</f>
        <v>0</v>
      </c>
      <c r="H45" s="62">
        <f>G45*K7</f>
        <v>0</v>
      </c>
      <c r="I45" s="31"/>
    </row>
    <row r="46" spans="2:10" ht="17.25" customHeight="1" x14ac:dyDescent="0.3">
      <c r="B46" s="159"/>
      <c r="C46" s="159"/>
      <c r="D46" s="159"/>
      <c r="E46" s="159"/>
      <c r="F46" s="159"/>
      <c r="G46" s="159"/>
      <c r="H46" s="159"/>
      <c r="I46" s="159"/>
    </row>
    <row r="47" spans="2:10" ht="18.75" x14ac:dyDescent="0.3">
      <c r="B47" s="169" t="s">
        <v>8</v>
      </c>
      <c r="C47" s="169"/>
      <c r="D47" s="169"/>
      <c r="E47" s="169"/>
      <c r="F47" s="169"/>
      <c r="G47" s="169"/>
      <c r="H47" s="169"/>
      <c r="I47" s="169"/>
    </row>
    <row r="48" spans="2:10" x14ac:dyDescent="0.3">
      <c r="B48" s="165" t="s">
        <v>60</v>
      </c>
      <c r="C48" s="183" t="s">
        <v>112</v>
      </c>
      <c r="D48" s="151" t="s">
        <v>46</v>
      </c>
      <c r="E48" s="34" t="s">
        <v>47</v>
      </c>
      <c r="F48" s="46"/>
      <c r="G48" s="56" t="s">
        <v>38</v>
      </c>
      <c r="H48" s="56"/>
      <c r="I48" s="29" t="s">
        <v>61</v>
      </c>
    </row>
    <row r="49" spans="2:9" x14ac:dyDescent="0.3">
      <c r="B49" s="165"/>
      <c r="C49" s="164"/>
      <c r="D49" s="150"/>
      <c r="E49" s="38" t="s">
        <v>43</v>
      </c>
      <c r="F49" s="17"/>
      <c r="G49" s="57" t="s">
        <v>39</v>
      </c>
      <c r="H49" s="57" t="s">
        <v>151</v>
      </c>
      <c r="I49" s="30" t="s">
        <v>51</v>
      </c>
    </row>
    <row r="50" spans="2:9" x14ac:dyDescent="0.3">
      <c r="B50" s="19">
        <v>1</v>
      </c>
      <c r="C50" s="42"/>
      <c r="D50" s="52"/>
      <c r="E50" s="36"/>
      <c r="F50" s="18"/>
      <c r="G50" s="58">
        <f>ROUND(D50*E50,0)</f>
        <v>0</v>
      </c>
      <c r="H50" s="58">
        <f>G50*K7</f>
        <v>0</v>
      </c>
      <c r="I50" s="31"/>
    </row>
    <row r="51" spans="2:9" x14ac:dyDescent="0.3">
      <c r="B51" s="19">
        <v>2</v>
      </c>
      <c r="C51" s="26"/>
      <c r="D51" s="53"/>
      <c r="E51" s="22"/>
      <c r="F51" s="18"/>
      <c r="G51" s="58">
        <f t="shared" ref="G51:G54" si="3">ROUND(D51*E51,0)</f>
        <v>0</v>
      </c>
      <c r="H51" s="58">
        <f>G51*K7</f>
        <v>0</v>
      </c>
      <c r="I51" s="31"/>
    </row>
    <row r="52" spans="2:9" x14ac:dyDescent="0.3">
      <c r="B52" s="19">
        <v>3</v>
      </c>
      <c r="C52" s="26"/>
      <c r="D52" s="50"/>
      <c r="E52" s="27"/>
      <c r="F52" s="18"/>
      <c r="G52" s="58">
        <f t="shared" si="3"/>
        <v>0</v>
      </c>
      <c r="H52" s="58">
        <f>G52*K7</f>
        <v>0</v>
      </c>
      <c r="I52" s="31"/>
    </row>
    <row r="53" spans="2:9" x14ac:dyDescent="0.3">
      <c r="B53" s="19">
        <v>4</v>
      </c>
      <c r="C53" s="26"/>
      <c r="D53" s="50"/>
      <c r="E53" s="27"/>
      <c r="F53" s="18"/>
      <c r="G53" s="58">
        <f t="shared" si="3"/>
        <v>0</v>
      </c>
      <c r="H53" s="58">
        <f>G53*K7</f>
        <v>0</v>
      </c>
      <c r="I53" s="31"/>
    </row>
    <row r="54" spans="2:9" x14ac:dyDescent="0.3">
      <c r="B54" s="39">
        <v>5</v>
      </c>
      <c r="C54" s="40"/>
      <c r="D54" s="51"/>
      <c r="E54" s="41"/>
      <c r="F54" s="18"/>
      <c r="G54" s="58">
        <f t="shared" si="3"/>
        <v>0</v>
      </c>
      <c r="H54" s="58">
        <f>G54*K7</f>
        <v>0</v>
      </c>
      <c r="I54" s="31"/>
    </row>
    <row r="55" spans="2:9" ht="18.75" x14ac:dyDescent="0.3">
      <c r="B55" s="167" t="s">
        <v>10</v>
      </c>
      <c r="C55" s="167"/>
      <c r="D55" s="167"/>
      <c r="E55" s="167"/>
      <c r="F55" s="167"/>
      <c r="G55" s="63">
        <f>SUM(G50:G54)</f>
        <v>0</v>
      </c>
      <c r="H55" s="63">
        <f>G55*K7</f>
        <v>0</v>
      </c>
      <c r="I55" s="31"/>
    </row>
    <row r="56" spans="2:9" x14ac:dyDescent="0.3">
      <c r="B56" s="159"/>
      <c r="C56" s="159"/>
      <c r="D56" s="159"/>
      <c r="E56" s="159"/>
      <c r="F56" s="159"/>
      <c r="G56" s="159"/>
      <c r="H56" s="159"/>
      <c r="I56" s="159"/>
    </row>
    <row r="57" spans="2:9" ht="17.25" customHeight="1" x14ac:dyDescent="0.3">
      <c r="B57" s="169" t="s">
        <v>11</v>
      </c>
      <c r="C57" s="169"/>
      <c r="D57" s="169"/>
      <c r="E57" s="169"/>
      <c r="F57" s="169"/>
      <c r="G57" s="169"/>
      <c r="H57" s="169"/>
      <c r="I57" s="169"/>
    </row>
    <row r="58" spans="2:9" ht="18.75" x14ac:dyDescent="0.3">
      <c r="B58" s="166" t="s">
        <v>54</v>
      </c>
      <c r="C58" s="166"/>
      <c r="D58" s="166"/>
      <c r="E58" s="166"/>
      <c r="F58" s="166"/>
      <c r="G58" s="166"/>
      <c r="H58" s="166"/>
      <c r="I58" s="166"/>
    </row>
    <row r="59" spans="2:9" x14ac:dyDescent="0.3">
      <c r="B59" s="165" t="s">
        <v>60</v>
      </c>
      <c r="C59" s="164" t="s">
        <v>12</v>
      </c>
      <c r="D59" s="33" t="s">
        <v>55</v>
      </c>
      <c r="E59" s="34" t="s">
        <v>57</v>
      </c>
      <c r="F59" s="33" t="s">
        <v>59</v>
      </c>
      <c r="G59" s="56" t="s">
        <v>38</v>
      </c>
      <c r="H59" s="56"/>
      <c r="I59" s="29" t="s">
        <v>61</v>
      </c>
    </row>
    <row r="60" spans="2:9" x14ac:dyDescent="0.3">
      <c r="B60" s="165"/>
      <c r="C60" s="164"/>
      <c r="D60" s="35" t="s">
        <v>56</v>
      </c>
      <c r="E60" s="45" t="s">
        <v>58</v>
      </c>
      <c r="F60" s="35" t="s">
        <v>58</v>
      </c>
      <c r="G60" s="57" t="s">
        <v>39</v>
      </c>
      <c r="H60" s="57" t="s">
        <v>151</v>
      </c>
      <c r="I60" s="30" t="s">
        <v>51</v>
      </c>
    </row>
    <row r="61" spans="2:9" ht="17.25" customHeight="1" x14ac:dyDescent="0.3">
      <c r="B61" s="19">
        <v>1</v>
      </c>
      <c r="C61" s="26"/>
      <c r="D61" s="50"/>
      <c r="E61" s="43"/>
      <c r="F61" s="20"/>
      <c r="G61" s="58">
        <f>ROUND(D61*E61*F61,0)</f>
        <v>0</v>
      </c>
      <c r="H61" s="58">
        <f>G61*K7</f>
        <v>0</v>
      </c>
      <c r="I61" s="31" t="str">
        <f>IF(D61&gt;5000,"OVER 5,000","")</f>
        <v/>
      </c>
    </row>
    <row r="62" spans="2:9" ht="17.25" customHeight="1" x14ac:dyDescent="0.3">
      <c r="B62" s="19">
        <v>2</v>
      </c>
      <c r="C62" s="26"/>
      <c r="D62" s="50"/>
      <c r="E62" s="43"/>
      <c r="F62" s="20"/>
      <c r="G62" s="58">
        <f t="shared" ref="G62:G65" si="4">ROUND(D62*E62*F62,0)</f>
        <v>0</v>
      </c>
      <c r="H62" s="58">
        <f>G62*K7</f>
        <v>0</v>
      </c>
      <c r="I62" s="31" t="str">
        <f t="shared" ref="I62:I65" si="5">IF(D62&gt;5000,"OVER 5,000","")</f>
        <v/>
      </c>
    </row>
    <row r="63" spans="2:9" x14ac:dyDescent="0.3">
      <c r="B63" s="19">
        <v>3</v>
      </c>
      <c r="C63" s="26"/>
      <c r="D63" s="50"/>
      <c r="E63" s="44"/>
      <c r="F63" s="19"/>
      <c r="G63" s="58">
        <f t="shared" si="4"/>
        <v>0</v>
      </c>
      <c r="H63" s="58">
        <f>G63*K7</f>
        <v>0</v>
      </c>
      <c r="I63" s="31" t="str">
        <f t="shared" si="5"/>
        <v/>
      </c>
    </row>
    <row r="64" spans="2:9" x14ac:dyDescent="0.3">
      <c r="B64" s="19">
        <v>4</v>
      </c>
      <c r="C64" s="26"/>
      <c r="D64" s="50"/>
      <c r="E64" s="44"/>
      <c r="F64" s="19"/>
      <c r="G64" s="58">
        <f t="shared" si="4"/>
        <v>0</v>
      </c>
      <c r="H64" s="58">
        <f>G64*K7</f>
        <v>0</v>
      </c>
      <c r="I64" s="31" t="str">
        <f t="shared" si="5"/>
        <v/>
      </c>
    </row>
    <row r="65" spans="2:9" x14ac:dyDescent="0.3">
      <c r="B65" s="19">
        <v>5</v>
      </c>
      <c r="C65" s="26"/>
      <c r="D65" s="50"/>
      <c r="E65" s="44"/>
      <c r="F65" s="19"/>
      <c r="G65" s="58">
        <f t="shared" si="4"/>
        <v>0</v>
      </c>
      <c r="H65" s="58">
        <f>G65*K7</f>
        <v>0</v>
      </c>
      <c r="I65" s="31" t="str">
        <f t="shared" si="5"/>
        <v/>
      </c>
    </row>
    <row r="66" spans="2:9" x14ac:dyDescent="0.3">
      <c r="B66" s="160" t="s">
        <v>27</v>
      </c>
      <c r="C66" s="160"/>
      <c r="D66" s="160"/>
      <c r="E66" s="160"/>
      <c r="F66" s="160"/>
      <c r="G66" s="50">
        <f>SUM(G61:G65)</f>
        <v>0</v>
      </c>
      <c r="H66" s="50">
        <f>G66*K7</f>
        <v>0</v>
      </c>
      <c r="I66" s="31"/>
    </row>
    <row r="67" spans="2:9" ht="17.25" customHeight="1" x14ac:dyDescent="0.3">
      <c r="B67" s="166" t="s">
        <v>62</v>
      </c>
      <c r="C67" s="166"/>
      <c r="D67" s="166"/>
      <c r="E67" s="166"/>
      <c r="F67" s="166"/>
      <c r="G67" s="166"/>
      <c r="H67" s="166"/>
      <c r="I67" s="166"/>
    </row>
    <row r="68" spans="2:9" x14ac:dyDescent="0.3">
      <c r="B68" s="165" t="s">
        <v>60</v>
      </c>
      <c r="C68" s="164" t="s">
        <v>12</v>
      </c>
      <c r="D68" s="33" t="s">
        <v>55</v>
      </c>
      <c r="E68" s="34" t="s">
        <v>57</v>
      </c>
      <c r="F68" s="33" t="s">
        <v>59</v>
      </c>
      <c r="G68" s="56" t="s">
        <v>38</v>
      </c>
      <c r="H68" s="56"/>
      <c r="I68" s="29" t="s">
        <v>61</v>
      </c>
    </row>
    <row r="69" spans="2:9" x14ac:dyDescent="0.3">
      <c r="B69" s="165"/>
      <c r="C69" s="164"/>
      <c r="D69" s="35" t="s">
        <v>56</v>
      </c>
      <c r="E69" s="45" t="s">
        <v>58</v>
      </c>
      <c r="F69" s="35" t="s">
        <v>58</v>
      </c>
      <c r="G69" s="57" t="s">
        <v>39</v>
      </c>
      <c r="H69" s="57" t="s">
        <v>151</v>
      </c>
      <c r="I69" s="30" t="s">
        <v>51</v>
      </c>
    </row>
    <row r="70" spans="2:9" ht="17.25" customHeight="1" x14ac:dyDescent="0.3">
      <c r="B70" s="19">
        <v>1</v>
      </c>
      <c r="C70" s="42"/>
      <c r="D70" s="53"/>
      <c r="E70" s="43"/>
      <c r="F70" s="20"/>
      <c r="G70" s="58">
        <f>ROUND(D70*E70*F70,0)</f>
        <v>0</v>
      </c>
      <c r="H70" s="58">
        <f>G70*K7</f>
        <v>0</v>
      </c>
      <c r="I70" s="31"/>
    </row>
    <row r="71" spans="2:9" x14ac:dyDescent="0.3">
      <c r="B71" s="19">
        <v>2</v>
      </c>
      <c r="C71" s="26"/>
      <c r="D71" s="50"/>
      <c r="E71" s="44"/>
      <c r="F71" s="19"/>
      <c r="G71" s="58">
        <f t="shared" ref="G71:G74" si="6">ROUND(D71*E71*F71,0)</f>
        <v>0</v>
      </c>
      <c r="H71" s="58">
        <f>G71*K7</f>
        <v>0</v>
      </c>
      <c r="I71" s="31"/>
    </row>
    <row r="72" spans="2:9" x14ac:dyDescent="0.3">
      <c r="B72" s="19">
        <v>3</v>
      </c>
      <c r="C72" s="26"/>
      <c r="D72" s="50"/>
      <c r="E72" s="44"/>
      <c r="F72" s="19"/>
      <c r="G72" s="58">
        <f t="shared" si="6"/>
        <v>0</v>
      </c>
      <c r="H72" s="58">
        <f>G72*K7</f>
        <v>0</v>
      </c>
      <c r="I72" s="31"/>
    </row>
    <row r="73" spans="2:9" x14ac:dyDescent="0.3">
      <c r="B73" s="19">
        <v>4</v>
      </c>
      <c r="C73" s="26"/>
      <c r="D73" s="50"/>
      <c r="E73" s="44"/>
      <c r="F73" s="19"/>
      <c r="G73" s="58">
        <f t="shared" si="6"/>
        <v>0</v>
      </c>
      <c r="H73" s="58">
        <f>G73*K7</f>
        <v>0</v>
      </c>
      <c r="I73" s="31"/>
    </row>
    <row r="74" spans="2:9" x14ac:dyDescent="0.3">
      <c r="B74" s="19">
        <v>5</v>
      </c>
      <c r="C74" s="26"/>
      <c r="D74" s="50"/>
      <c r="E74" s="44"/>
      <c r="F74" s="19"/>
      <c r="G74" s="58">
        <f t="shared" si="6"/>
        <v>0</v>
      </c>
      <c r="H74" s="58">
        <f>G74*K7</f>
        <v>0</v>
      </c>
      <c r="I74" s="31"/>
    </row>
    <row r="75" spans="2:9" ht="17.25" customHeight="1" x14ac:dyDescent="0.3">
      <c r="B75" s="161" t="s">
        <v>28</v>
      </c>
      <c r="C75" s="162"/>
      <c r="D75" s="162"/>
      <c r="E75" s="162"/>
      <c r="F75" s="163"/>
      <c r="G75" s="50">
        <f>SUM(G70:G74)</f>
        <v>0</v>
      </c>
      <c r="H75" s="50">
        <f>G75*K7</f>
        <v>0</v>
      </c>
      <c r="I75" s="31"/>
    </row>
    <row r="76" spans="2:9" ht="18.75" x14ac:dyDescent="0.3">
      <c r="B76" s="167" t="s">
        <v>63</v>
      </c>
      <c r="C76" s="167"/>
      <c r="D76" s="167"/>
      <c r="E76" s="167"/>
      <c r="F76" s="167"/>
      <c r="G76" s="62">
        <f>G66+G75</f>
        <v>0</v>
      </c>
      <c r="H76" s="62">
        <f>G76*K7</f>
        <v>0</v>
      </c>
      <c r="I76" s="31"/>
    </row>
    <row r="77" spans="2:9" ht="17.25" customHeight="1" x14ac:dyDescent="0.3">
      <c r="B77" s="159"/>
      <c r="C77" s="159"/>
      <c r="D77" s="159"/>
      <c r="E77" s="159"/>
      <c r="F77" s="159"/>
      <c r="G77" s="159"/>
      <c r="H77" s="159"/>
      <c r="I77" s="159"/>
    </row>
    <row r="78" spans="2:9" ht="18.75" x14ac:dyDescent="0.3">
      <c r="B78" s="169" t="s">
        <v>64</v>
      </c>
      <c r="C78" s="169"/>
      <c r="D78" s="169"/>
      <c r="E78" s="169"/>
      <c r="F78" s="169"/>
      <c r="G78" s="169"/>
      <c r="H78" s="169"/>
      <c r="I78" s="169"/>
    </row>
    <row r="79" spans="2:9" x14ac:dyDescent="0.3">
      <c r="B79" s="165" t="s">
        <v>60</v>
      </c>
      <c r="C79" s="164" t="s">
        <v>14</v>
      </c>
      <c r="D79" s="164" t="s">
        <v>13</v>
      </c>
      <c r="E79" s="164"/>
      <c r="F79" s="48"/>
      <c r="G79" s="56" t="s">
        <v>38</v>
      </c>
      <c r="H79" s="56"/>
      <c r="I79" s="29" t="s">
        <v>61</v>
      </c>
    </row>
    <row r="80" spans="2:9" x14ac:dyDescent="0.3">
      <c r="B80" s="165"/>
      <c r="C80" s="164"/>
      <c r="D80" s="164"/>
      <c r="E80" s="164"/>
      <c r="F80" s="18"/>
      <c r="G80" s="57" t="s">
        <v>39</v>
      </c>
      <c r="H80" s="57" t="s">
        <v>151</v>
      </c>
      <c r="I80" s="30" t="s">
        <v>51</v>
      </c>
    </row>
    <row r="81" spans="2:9" ht="17.25" customHeight="1" x14ac:dyDescent="0.3">
      <c r="B81" s="19">
        <v>1</v>
      </c>
      <c r="C81" s="26"/>
      <c r="D81" s="168"/>
      <c r="E81" s="168"/>
      <c r="F81" s="18"/>
      <c r="G81" s="58"/>
      <c r="H81" s="58">
        <f>G81*K7</f>
        <v>0</v>
      </c>
      <c r="I81" s="31"/>
    </row>
    <row r="82" spans="2:9" x14ac:dyDescent="0.3">
      <c r="B82" s="19">
        <v>2</v>
      </c>
      <c r="C82" s="26"/>
      <c r="D82" s="168"/>
      <c r="E82" s="168"/>
      <c r="F82" s="18"/>
      <c r="G82" s="58"/>
      <c r="H82" s="58">
        <f>G82*K7</f>
        <v>0</v>
      </c>
      <c r="I82" s="31"/>
    </row>
    <row r="83" spans="2:9" x14ac:dyDescent="0.3">
      <c r="B83" s="19">
        <v>3</v>
      </c>
      <c r="C83" s="26"/>
      <c r="D83" s="168"/>
      <c r="E83" s="168"/>
      <c r="F83" s="18"/>
      <c r="G83" s="58"/>
      <c r="H83" s="58">
        <f>G83*K7</f>
        <v>0</v>
      </c>
      <c r="I83" s="31"/>
    </row>
    <row r="84" spans="2:9" x14ac:dyDescent="0.3">
      <c r="B84" s="39">
        <v>4</v>
      </c>
      <c r="C84" s="40"/>
      <c r="D84" s="194"/>
      <c r="E84" s="194"/>
      <c r="F84" s="18"/>
      <c r="G84" s="88"/>
      <c r="H84" s="88">
        <f>G84*K7</f>
        <v>0</v>
      </c>
      <c r="I84" s="46"/>
    </row>
    <row r="85" spans="2:9" ht="17.25" customHeight="1" x14ac:dyDescent="0.3">
      <c r="B85" s="167" t="s">
        <v>15</v>
      </c>
      <c r="C85" s="167"/>
      <c r="D85" s="167"/>
      <c r="E85" s="167"/>
      <c r="F85" s="167"/>
      <c r="G85" s="65">
        <f>SUM(G81:G84)</f>
        <v>0</v>
      </c>
      <c r="H85" s="65">
        <f>G85*K7</f>
        <v>0</v>
      </c>
      <c r="I85" s="47" t="str">
        <f>IF(G85&gt;$G$122*20%, "OVER 20%", "")</f>
        <v/>
      </c>
    </row>
    <row r="86" spans="2:9" ht="17.25" customHeight="1" x14ac:dyDescent="0.3">
      <c r="B86" s="159"/>
      <c r="C86" s="159"/>
      <c r="D86" s="159"/>
      <c r="E86" s="159"/>
      <c r="F86" s="159"/>
      <c r="G86" s="159"/>
      <c r="H86" s="159"/>
      <c r="I86" s="159"/>
    </row>
    <row r="87" spans="2:9" ht="18.75" x14ac:dyDescent="0.3">
      <c r="B87" s="169" t="s">
        <v>16</v>
      </c>
      <c r="C87" s="169"/>
      <c r="D87" s="169"/>
      <c r="E87" s="169"/>
      <c r="F87" s="169"/>
      <c r="G87" s="169"/>
      <c r="H87" s="169"/>
      <c r="I87" s="169"/>
    </row>
    <row r="88" spans="2:9" x14ac:dyDescent="0.3">
      <c r="B88" s="165" t="s">
        <v>60</v>
      </c>
      <c r="C88" s="164" t="s">
        <v>18</v>
      </c>
      <c r="D88" s="164" t="s">
        <v>13</v>
      </c>
      <c r="E88" s="34" t="s">
        <v>17</v>
      </c>
      <c r="F88" s="33" t="s">
        <v>66</v>
      </c>
      <c r="G88" s="56" t="s">
        <v>38</v>
      </c>
      <c r="H88" s="56"/>
      <c r="I88" s="29" t="s">
        <v>61</v>
      </c>
    </row>
    <row r="89" spans="2:9" ht="17.25" customHeight="1" x14ac:dyDescent="0.3">
      <c r="B89" s="165"/>
      <c r="C89" s="164"/>
      <c r="D89" s="164"/>
      <c r="E89" s="45" t="s">
        <v>65</v>
      </c>
      <c r="F89" s="35" t="s">
        <v>67</v>
      </c>
      <c r="G89" s="57" t="s">
        <v>39</v>
      </c>
      <c r="H89" s="57" t="s">
        <v>151</v>
      </c>
      <c r="I89" s="30" t="s">
        <v>51</v>
      </c>
    </row>
    <row r="90" spans="2:9" x14ac:dyDescent="0.3">
      <c r="B90" s="19">
        <v>1</v>
      </c>
      <c r="C90" s="26"/>
      <c r="D90" s="19"/>
      <c r="E90" s="50"/>
      <c r="F90" s="19"/>
      <c r="G90" s="58">
        <f>ROUND(E90*F90,0)</f>
        <v>0</v>
      </c>
      <c r="H90" s="58">
        <f>G90*K7</f>
        <v>0</v>
      </c>
      <c r="I90" s="31"/>
    </row>
    <row r="91" spans="2:9" x14ac:dyDescent="0.3">
      <c r="B91" s="19">
        <v>2</v>
      </c>
      <c r="C91" s="26"/>
      <c r="D91" s="19"/>
      <c r="E91" s="50"/>
      <c r="F91" s="19"/>
      <c r="G91" s="58">
        <f t="shared" ref="G91:G92" si="7">ROUND(E91*F91,0)</f>
        <v>0</v>
      </c>
      <c r="H91" s="58">
        <f>G91*K7</f>
        <v>0</v>
      </c>
      <c r="I91" s="31"/>
    </row>
    <row r="92" spans="2:9" x14ac:dyDescent="0.3">
      <c r="B92" s="19">
        <v>3</v>
      </c>
      <c r="C92" s="26"/>
      <c r="D92" s="19"/>
      <c r="E92" s="50"/>
      <c r="F92" s="19"/>
      <c r="G92" s="58">
        <f t="shared" si="7"/>
        <v>0</v>
      </c>
      <c r="H92" s="58">
        <f>G92*K7</f>
        <v>0</v>
      </c>
      <c r="I92" s="31"/>
    </row>
    <row r="93" spans="2:9" ht="17.25" customHeight="1" x14ac:dyDescent="0.3">
      <c r="B93" s="167" t="s">
        <v>19</v>
      </c>
      <c r="C93" s="167"/>
      <c r="D93" s="167"/>
      <c r="E93" s="167"/>
      <c r="F93" s="167"/>
      <c r="G93" s="65">
        <f>SUM(G90:G92)</f>
        <v>0</v>
      </c>
      <c r="H93" s="65">
        <f>G93*K7</f>
        <v>0</v>
      </c>
      <c r="I93" s="49" t="str">
        <f>IF(G93&gt;$G$122*20%, "OVER 20%", "")</f>
        <v/>
      </c>
    </row>
    <row r="94" spans="2:9" x14ac:dyDescent="0.3">
      <c r="B94" s="159"/>
      <c r="C94" s="159"/>
      <c r="D94" s="159"/>
      <c r="E94" s="159"/>
      <c r="F94" s="159"/>
      <c r="G94" s="159"/>
      <c r="H94" s="159"/>
      <c r="I94" s="159"/>
    </row>
    <row r="95" spans="2:9" ht="18.75" x14ac:dyDescent="0.3">
      <c r="B95" s="169" t="s">
        <v>20</v>
      </c>
      <c r="C95" s="169"/>
      <c r="D95" s="169"/>
      <c r="E95" s="169"/>
      <c r="F95" s="169"/>
      <c r="G95" s="169"/>
      <c r="H95" s="169"/>
      <c r="I95" s="169"/>
    </row>
    <row r="96" spans="2:9" x14ac:dyDescent="0.3">
      <c r="B96" s="165" t="s">
        <v>60</v>
      </c>
      <c r="C96" s="164" t="s">
        <v>9</v>
      </c>
      <c r="D96" s="164" t="s">
        <v>21</v>
      </c>
      <c r="E96" s="164"/>
      <c r="F96" s="48"/>
      <c r="G96" s="56" t="s">
        <v>38</v>
      </c>
      <c r="H96" s="56"/>
      <c r="I96" s="29" t="s">
        <v>61</v>
      </c>
    </row>
    <row r="97" spans="2:9" ht="17.25" customHeight="1" x14ac:dyDescent="0.3">
      <c r="B97" s="165"/>
      <c r="C97" s="164"/>
      <c r="D97" s="164"/>
      <c r="E97" s="164"/>
      <c r="F97" s="18"/>
      <c r="G97" s="57" t="s">
        <v>39</v>
      </c>
      <c r="H97" s="57" t="s">
        <v>151</v>
      </c>
      <c r="I97" s="30" t="s">
        <v>51</v>
      </c>
    </row>
    <row r="98" spans="2:9" x14ac:dyDescent="0.3">
      <c r="B98" s="19">
        <v>1</v>
      </c>
      <c r="C98" s="26"/>
      <c r="D98" s="176"/>
      <c r="E98" s="158"/>
      <c r="F98" s="18"/>
      <c r="G98" s="58"/>
      <c r="H98" s="58">
        <f>G98*K7</f>
        <v>0</v>
      </c>
      <c r="I98" s="31"/>
    </row>
    <row r="99" spans="2:9" x14ac:dyDescent="0.3">
      <c r="B99" s="19">
        <v>2</v>
      </c>
      <c r="C99" s="26"/>
      <c r="D99" s="176"/>
      <c r="E99" s="158"/>
      <c r="F99" s="18"/>
      <c r="G99" s="58"/>
      <c r="H99" s="58">
        <f>G99*K7</f>
        <v>0</v>
      </c>
      <c r="I99" s="31"/>
    </row>
    <row r="100" spans="2:9" x14ac:dyDescent="0.3">
      <c r="B100" s="39">
        <v>3</v>
      </c>
      <c r="C100" s="40"/>
      <c r="D100" s="185"/>
      <c r="E100" s="186"/>
      <c r="F100" s="18"/>
      <c r="G100" s="88"/>
      <c r="H100" s="88">
        <f>G100*K7</f>
        <v>0</v>
      </c>
      <c r="I100" s="46"/>
    </row>
    <row r="101" spans="2:9" ht="17.25" customHeight="1" x14ac:dyDescent="0.3">
      <c r="B101" s="167" t="s">
        <v>22</v>
      </c>
      <c r="C101" s="167"/>
      <c r="D101" s="167"/>
      <c r="E101" s="167"/>
      <c r="F101" s="167"/>
      <c r="G101" s="65">
        <f>SUM(G98:G100)</f>
        <v>0</v>
      </c>
      <c r="H101" s="65">
        <f>G101*K7</f>
        <v>0</v>
      </c>
      <c r="I101" s="31"/>
    </row>
    <row r="102" spans="2:9" x14ac:dyDescent="0.3">
      <c r="B102" s="159"/>
      <c r="C102" s="159"/>
      <c r="D102" s="159"/>
      <c r="E102" s="159"/>
      <c r="F102" s="159"/>
      <c r="G102" s="159"/>
      <c r="H102" s="159"/>
      <c r="I102" s="159"/>
    </row>
    <row r="103" spans="2:9" ht="17.25" customHeight="1" x14ac:dyDescent="0.3">
      <c r="B103" s="169" t="s">
        <v>97</v>
      </c>
      <c r="C103" s="169"/>
      <c r="D103" s="169"/>
      <c r="E103" s="169"/>
      <c r="F103" s="169"/>
      <c r="G103" s="169"/>
      <c r="H103" s="169"/>
      <c r="I103" s="169"/>
    </row>
    <row r="104" spans="2:9" ht="18.75" x14ac:dyDescent="0.3">
      <c r="B104" s="166" t="s">
        <v>98</v>
      </c>
      <c r="C104" s="166"/>
      <c r="D104" s="166"/>
      <c r="E104" s="166"/>
      <c r="F104" s="166"/>
      <c r="G104" s="166"/>
      <c r="H104" s="166"/>
      <c r="I104" s="166"/>
    </row>
    <row r="105" spans="2:9" x14ac:dyDescent="0.3">
      <c r="B105" s="165" t="s">
        <v>60</v>
      </c>
      <c r="C105" s="164" t="s">
        <v>12</v>
      </c>
      <c r="D105" s="33" t="s">
        <v>55</v>
      </c>
      <c r="E105" s="34" t="s">
        <v>57</v>
      </c>
      <c r="F105" s="33" t="s">
        <v>59</v>
      </c>
      <c r="G105" s="56" t="s">
        <v>38</v>
      </c>
      <c r="H105" s="56"/>
      <c r="I105" s="29" t="s">
        <v>61</v>
      </c>
    </row>
    <row r="106" spans="2:9" x14ac:dyDescent="0.3">
      <c r="B106" s="165"/>
      <c r="C106" s="164"/>
      <c r="D106" s="35" t="s">
        <v>56</v>
      </c>
      <c r="E106" s="45" t="s">
        <v>58</v>
      </c>
      <c r="F106" s="35" t="s">
        <v>58</v>
      </c>
      <c r="G106" s="57" t="s">
        <v>39</v>
      </c>
      <c r="H106" s="57" t="s">
        <v>151</v>
      </c>
      <c r="I106" s="30" t="s">
        <v>51</v>
      </c>
    </row>
    <row r="107" spans="2:9" ht="17.25" customHeight="1" x14ac:dyDescent="0.3">
      <c r="B107" s="19">
        <v>1</v>
      </c>
      <c r="C107" s="26"/>
      <c r="D107" s="50"/>
      <c r="E107" s="43"/>
      <c r="F107" s="20"/>
      <c r="G107" s="58">
        <f>ROUND(D107*E107*F107,0)</f>
        <v>0</v>
      </c>
      <c r="H107" s="58">
        <f>G107*K7</f>
        <v>0</v>
      </c>
      <c r="I107" s="31" t="str">
        <f>IF(D107&gt;3500,"OVER 3,500","")</f>
        <v/>
      </c>
    </row>
    <row r="108" spans="2:9" ht="17.25" customHeight="1" x14ac:dyDescent="0.3">
      <c r="B108" s="19">
        <v>2</v>
      </c>
      <c r="C108" s="26"/>
      <c r="D108" s="50"/>
      <c r="E108" s="43"/>
      <c r="F108" s="20"/>
      <c r="G108" s="58">
        <f t="shared" ref="G108:G109" si="8">ROUND(D108*E108*F108,0)</f>
        <v>0</v>
      </c>
      <c r="H108" s="58">
        <f>G108*K7</f>
        <v>0</v>
      </c>
      <c r="I108" s="31" t="str">
        <f t="shared" ref="I108:I109" si="9">IF(D108&gt;3500,"OVER 3,500","")</f>
        <v/>
      </c>
    </row>
    <row r="109" spans="2:9" x14ac:dyDescent="0.3">
      <c r="B109" s="19">
        <v>3</v>
      </c>
      <c r="C109" s="26"/>
      <c r="D109" s="50"/>
      <c r="E109" s="44"/>
      <c r="F109" s="19"/>
      <c r="G109" s="58">
        <f t="shared" si="8"/>
        <v>0</v>
      </c>
      <c r="H109" s="58">
        <f>G109*K7</f>
        <v>0</v>
      </c>
      <c r="I109" s="31" t="str">
        <f t="shared" si="9"/>
        <v/>
      </c>
    </row>
    <row r="110" spans="2:9" x14ac:dyDescent="0.3">
      <c r="B110" s="160" t="s">
        <v>99</v>
      </c>
      <c r="C110" s="160"/>
      <c r="D110" s="160"/>
      <c r="E110" s="160"/>
      <c r="F110" s="160"/>
      <c r="G110" s="50">
        <f>SUM(G107:G109)</f>
        <v>0</v>
      </c>
      <c r="H110" s="50">
        <f>G110*K7</f>
        <v>0</v>
      </c>
      <c r="I110" s="31"/>
    </row>
    <row r="111" spans="2:9" ht="17.25" customHeight="1" x14ac:dyDescent="0.3">
      <c r="B111" s="166" t="s">
        <v>100</v>
      </c>
      <c r="C111" s="166"/>
      <c r="D111" s="166"/>
      <c r="E111" s="166"/>
      <c r="F111" s="166"/>
      <c r="G111" s="166"/>
      <c r="H111" s="166"/>
      <c r="I111" s="166"/>
    </row>
    <row r="112" spans="2:9" x14ac:dyDescent="0.3">
      <c r="B112" s="165" t="s">
        <v>60</v>
      </c>
      <c r="C112" s="164" t="s">
        <v>52</v>
      </c>
      <c r="D112" s="198" t="s">
        <v>46</v>
      </c>
      <c r="E112" s="199"/>
      <c r="F112" s="46"/>
      <c r="G112" s="56" t="s">
        <v>38</v>
      </c>
      <c r="H112" s="56"/>
      <c r="I112" s="29" t="s">
        <v>61</v>
      </c>
    </row>
    <row r="113" spans="2:9" x14ac:dyDescent="0.3">
      <c r="B113" s="165"/>
      <c r="C113" s="164"/>
      <c r="D113" s="200" t="s">
        <v>7</v>
      </c>
      <c r="E113" s="201"/>
      <c r="F113" s="17"/>
      <c r="G113" s="57" t="s">
        <v>39</v>
      </c>
      <c r="H113" s="57" t="s">
        <v>151</v>
      </c>
      <c r="I113" s="30" t="s">
        <v>51</v>
      </c>
    </row>
    <row r="114" spans="2:9" x14ac:dyDescent="0.3">
      <c r="B114" s="19">
        <v>1</v>
      </c>
      <c r="C114" s="42"/>
      <c r="D114" s="177"/>
      <c r="E114" s="178"/>
      <c r="F114" s="18"/>
      <c r="G114" s="58"/>
      <c r="H114" s="58">
        <f>G114*K7</f>
        <v>0</v>
      </c>
      <c r="I114" s="31"/>
    </row>
    <row r="115" spans="2:9" x14ac:dyDescent="0.3">
      <c r="B115" s="19">
        <v>2</v>
      </c>
      <c r="C115" s="26"/>
      <c r="D115" s="179"/>
      <c r="E115" s="180"/>
      <c r="F115" s="18"/>
      <c r="G115" s="58"/>
      <c r="H115" s="58">
        <f>G115*K7</f>
        <v>0</v>
      </c>
      <c r="I115" s="31"/>
    </row>
    <row r="116" spans="2:9" x14ac:dyDescent="0.3">
      <c r="B116" s="19">
        <v>3</v>
      </c>
      <c r="C116" s="26"/>
      <c r="D116" s="181"/>
      <c r="E116" s="182"/>
      <c r="F116" s="18"/>
      <c r="G116" s="58"/>
      <c r="H116" s="58">
        <f>G116*K7</f>
        <v>0</v>
      </c>
      <c r="I116" s="31"/>
    </row>
    <row r="117" spans="2:9" ht="17.25" customHeight="1" x14ac:dyDescent="0.3">
      <c r="B117" s="161" t="s">
        <v>101</v>
      </c>
      <c r="C117" s="162"/>
      <c r="D117" s="162"/>
      <c r="E117" s="162"/>
      <c r="F117" s="163"/>
      <c r="G117" s="50">
        <f>SUM(G114:G116)</f>
        <v>0</v>
      </c>
      <c r="H117" s="50">
        <f>G117*K7</f>
        <v>0</v>
      </c>
      <c r="I117" s="31"/>
    </row>
    <row r="118" spans="2:9" ht="18.75" x14ac:dyDescent="0.3">
      <c r="B118" s="167" t="s">
        <v>102</v>
      </c>
      <c r="C118" s="167"/>
      <c r="D118" s="167"/>
      <c r="E118" s="167"/>
      <c r="F118" s="167"/>
      <c r="G118" s="62">
        <f>G110+G117</f>
        <v>0</v>
      </c>
      <c r="H118" s="62">
        <f>G118*K7</f>
        <v>0</v>
      </c>
      <c r="I118" s="31"/>
    </row>
    <row r="119" spans="2:9" x14ac:dyDescent="0.3">
      <c r="B119" s="159"/>
      <c r="C119" s="159"/>
      <c r="D119" s="159"/>
      <c r="E119" s="159"/>
      <c r="F119" s="159"/>
      <c r="G119" s="159"/>
      <c r="H119" s="159"/>
      <c r="I119" s="159"/>
    </row>
    <row r="120" spans="2:9" ht="17.25" customHeight="1" x14ac:dyDescent="0.3">
      <c r="B120" s="184" t="s">
        <v>23</v>
      </c>
      <c r="C120" s="184"/>
      <c r="D120" s="184"/>
      <c r="E120" s="184"/>
      <c r="F120" s="184"/>
      <c r="G120" s="66">
        <f>G101+G93+G85+G76+G55+G45+G24+G118</f>
        <v>0</v>
      </c>
      <c r="H120" s="66">
        <f>G120*K7</f>
        <v>0</v>
      </c>
      <c r="I120" s="31"/>
    </row>
    <row r="121" spans="2:9" ht="18.75" x14ac:dyDescent="0.3">
      <c r="B121" s="184" t="s">
        <v>68</v>
      </c>
      <c r="C121" s="184"/>
      <c r="D121" s="184"/>
      <c r="E121" s="184"/>
      <c r="F121" s="184"/>
      <c r="G121" s="52">
        <f>ROUND(G120*5%,0)</f>
        <v>0</v>
      </c>
      <c r="H121" s="52">
        <f>G121*K7</f>
        <v>0</v>
      </c>
      <c r="I121" s="31"/>
    </row>
    <row r="122" spans="2:9" ht="16.5" customHeight="1" x14ac:dyDescent="0.3">
      <c r="B122" s="184" t="s">
        <v>24</v>
      </c>
      <c r="C122" s="184"/>
      <c r="D122" s="184"/>
      <c r="E122" s="184"/>
      <c r="F122" s="184"/>
      <c r="G122" s="67">
        <f>G120+G121</f>
        <v>0</v>
      </c>
      <c r="H122" s="67">
        <f>G122*K7</f>
        <v>0</v>
      </c>
      <c r="I122" s="31"/>
    </row>
    <row r="123" spans="2:9" ht="17.25" customHeight="1" x14ac:dyDescent="0.3">
      <c r="D123" s="4"/>
      <c r="E123" s="14"/>
      <c r="F123" s="4"/>
      <c r="G123" s="59"/>
      <c r="H123" s="59"/>
      <c r="I123" s="6"/>
    </row>
    <row r="124" spans="2:9" x14ac:dyDescent="0.3">
      <c r="C124" s="9"/>
      <c r="D124" s="7"/>
      <c r="E124" s="15"/>
      <c r="F124" s="7"/>
      <c r="G124" s="68"/>
      <c r="H124" s="68"/>
      <c r="I124" s="2"/>
    </row>
    <row r="125" spans="2:9" ht="17.25" customHeight="1" x14ac:dyDescent="0.3">
      <c r="D125" s="4"/>
      <c r="E125" s="14"/>
      <c r="F125" s="4"/>
      <c r="G125" s="59"/>
      <c r="H125" s="59"/>
      <c r="I125" s="7"/>
    </row>
    <row r="126" spans="2:9" x14ac:dyDescent="0.3">
      <c r="C126" s="11"/>
      <c r="D126" s="8"/>
      <c r="E126" s="16"/>
      <c r="F126" s="8"/>
      <c r="G126" s="59"/>
      <c r="H126" s="59"/>
      <c r="I126" s="6"/>
    </row>
  </sheetData>
  <mergeCells count="96">
    <mergeCell ref="I3:J3"/>
    <mergeCell ref="K3:L3"/>
    <mergeCell ref="I5:J5"/>
    <mergeCell ref="K5:L5"/>
    <mergeCell ref="I7:J7"/>
    <mergeCell ref="B1:I1"/>
    <mergeCell ref="D100:E100"/>
    <mergeCell ref="B101:F101"/>
    <mergeCell ref="B119:I119"/>
    <mergeCell ref="B120:F120"/>
    <mergeCell ref="B87:I87"/>
    <mergeCell ref="B88:B89"/>
    <mergeCell ref="C88:C89"/>
    <mergeCell ref="D88:D89"/>
    <mergeCell ref="B93:F93"/>
    <mergeCell ref="B94:I94"/>
    <mergeCell ref="D81:E81"/>
    <mergeCell ref="D82:E82"/>
    <mergeCell ref="D83:E83"/>
    <mergeCell ref="D84:E84"/>
    <mergeCell ref="B85:F85"/>
    <mergeCell ref="B121:F121"/>
    <mergeCell ref="B122:F122"/>
    <mergeCell ref="B95:I95"/>
    <mergeCell ref="B96:B97"/>
    <mergeCell ref="C96:C97"/>
    <mergeCell ref="D96:E97"/>
    <mergeCell ref="D98:E98"/>
    <mergeCell ref="D99:E99"/>
    <mergeCell ref="B103:I103"/>
    <mergeCell ref="B104:I104"/>
    <mergeCell ref="B105:B106"/>
    <mergeCell ref="C105:C106"/>
    <mergeCell ref="B110:F110"/>
    <mergeCell ref="B111:I111"/>
    <mergeCell ref="B112:B113"/>
    <mergeCell ref="C112:C113"/>
    <mergeCell ref="B67:I67"/>
    <mergeCell ref="D48:D49"/>
    <mergeCell ref="B86:I86"/>
    <mergeCell ref="B75:F75"/>
    <mergeCell ref="B76:F76"/>
    <mergeCell ref="B77:I77"/>
    <mergeCell ref="B78:I78"/>
    <mergeCell ref="B79:B80"/>
    <mergeCell ref="C79:C80"/>
    <mergeCell ref="D79:E80"/>
    <mergeCell ref="B45:F45"/>
    <mergeCell ref="D28:D29"/>
    <mergeCell ref="D37:D38"/>
    <mergeCell ref="F28:F29"/>
    <mergeCell ref="B68:B69"/>
    <mergeCell ref="C68:C69"/>
    <mergeCell ref="B47:I47"/>
    <mergeCell ref="B48:B49"/>
    <mergeCell ref="C48:C49"/>
    <mergeCell ref="B55:F55"/>
    <mergeCell ref="B56:I56"/>
    <mergeCell ref="B57:I57"/>
    <mergeCell ref="B58:I58"/>
    <mergeCell ref="B59:B60"/>
    <mergeCell ref="C59:C60"/>
    <mergeCell ref="B66:F66"/>
    <mergeCell ref="B35:F35"/>
    <mergeCell ref="B36:I36"/>
    <mergeCell ref="B37:B38"/>
    <mergeCell ref="C37:C38"/>
    <mergeCell ref="B44:F44"/>
    <mergeCell ref="B25:I25"/>
    <mergeCell ref="B26:I26"/>
    <mergeCell ref="B27:I27"/>
    <mergeCell ref="B28:B29"/>
    <mergeCell ref="C28:C29"/>
    <mergeCell ref="B118:F118"/>
    <mergeCell ref="B102:I102"/>
    <mergeCell ref="D112:E112"/>
    <mergeCell ref="D113:E113"/>
    <mergeCell ref="D114:E114"/>
    <mergeCell ref="D115:E115"/>
    <mergeCell ref="D116:E116"/>
    <mergeCell ref="D3:G3"/>
    <mergeCell ref="C4:C6"/>
    <mergeCell ref="D7:F7"/>
    <mergeCell ref="D8:F8"/>
    <mergeCell ref="B117:F117"/>
    <mergeCell ref="B24:F24"/>
    <mergeCell ref="D10:F10"/>
    <mergeCell ref="G10:I10"/>
    <mergeCell ref="B11:I11"/>
    <mergeCell ref="B12:B13"/>
    <mergeCell ref="B19:F19"/>
    <mergeCell ref="B20:I20"/>
    <mergeCell ref="B21:F21"/>
    <mergeCell ref="B22:F22"/>
    <mergeCell ref="B23:F23"/>
    <mergeCell ref="B46:I46"/>
  </mergeCells>
  <phoneticPr fontId="2" type="noConversion"/>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E55491-5D9B-45D0-BD55-103EFB0A88BB}">
  <dimension ref="B1:K126"/>
  <sheetViews>
    <sheetView showZeros="0" topLeftCell="A4" zoomScaleNormal="100" workbookViewId="0">
      <selection activeCell="E13" sqref="E13"/>
    </sheetView>
  </sheetViews>
  <sheetFormatPr defaultRowHeight="16.5" x14ac:dyDescent="0.3"/>
  <cols>
    <col min="1" max="1" width="2.125" customWidth="1"/>
    <col min="2" max="2" width="5.25" style="5" customWidth="1"/>
    <col min="3" max="3" width="24" style="10" customWidth="1"/>
    <col min="4" max="4" width="17.125" style="5" customWidth="1"/>
    <col min="5" max="5" width="14" style="13" customWidth="1"/>
    <col min="6" max="6" width="19.75" style="5" customWidth="1"/>
    <col min="7" max="7" width="11.125" style="55" customWidth="1"/>
    <col min="8" max="8" width="12.5" style="3" customWidth="1"/>
    <col min="10" max="10" width="9" style="12"/>
  </cols>
  <sheetData>
    <row r="1" spans="2:11" x14ac:dyDescent="0.3">
      <c r="B1" s="195" t="s">
        <v>148</v>
      </c>
      <c r="C1" s="195"/>
      <c r="D1" s="195"/>
      <c r="E1" s="195"/>
      <c r="F1" s="195"/>
      <c r="G1" s="195"/>
      <c r="H1" s="195"/>
    </row>
    <row r="2" spans="2:11" x14ac:dyDescent="0.3">
      <c r="B2" s="71"/>
      <c r="C2" s="71"/>
      <c r="D2" s="71"/>
      <c r="E2" s="71"/>
      <c r="F2" s="71"/>
      <c r="G2" s="71"/>
      <c r="H2" s="71"/>
    </row>
    <row r="3" spans="2:11" x14ac:dyDescent="0.3">
      <c r="C3" s="104" t="s">
        <v>29</v>
      </c>
      <c r="D3" s="213" t="s">
        <v>121</v>
      </c>
      <c r="E3" s="214"/>
      <c r="F3" s="214"/>
      <c r="G3" s="215"/>
      <c r="H3"/>
      <c r="J3"/>
    </row>
    <row r="4" spans="2:11" x14ac:dyDescent="0.3">
      <c r="C4" s="216" t="s">
        <v>30</v>
      </c>
      <c r="D4" s="105"/>
      <c r="E4" s="104" t="s">
        <v>33</v>
      </c>
      <c r="F4" s="104" t="s">
        <v>34</v>
      </c>
      <c r="G4" s="104" t="s">
        <v>35</v>
      </c>
      <c r="H4"/>
      <c r="J4"/>
    </row>
    <row r="5" spans="2:11" x14ac:dyDescent="0.3">
      <c r="C5" s="217"/>
      <c r="D5" s="104" t="s">
        <v>32</v>
      </c>
      <c r="E5" s="105">
        <v>1</v>
      </c>
      <c r="F5" s="105" t="s">
        <v>122</v>
      </c>
      <c r="G5" s="105">
        <v>2019</v>
      </c>
      <c r="H5"/>
      <c r="J5"/>
    </row>
    <row r="6" spans="2:11" x14ac:dyDescent="0.3">
      <c r="C6" s="218"/>
      <c r="D6" s="104" t="s">
        <v>31</v>
      </c>
      <c r="E6" s="105">
        <v>31</v>
      </c>
      <c r="F6" s="105" t="s">
        <v>123</v>
      </c>
      <c r="G6" s="105">
        <v>2021</v>
      </c>
      <c r="H6"/>
      <c r="J6"/>
    </row>
    <row r="7" spans="2:11" x14ac:dyDescent="0.3">
      <c r="C7" s="104" t="s">
        <v>36</v>
      </c>
      <c r="D7" s="219">
        <v>24</v>
      </c>
      <c r="E7" s="220"/>
      <c r="F7" s="221"/>
      <c r="G7" s="105" t="s">
        <v>94</v>
      </c>
      <c r="H7" s="102"/>
      <c r="I7" s="103"/>
      <c r="J7" s="103"/>
      <c r="K7" s="103"/>
    </row>
    <row r="8" spans="2:11" ht="17.25" customHeight="1" x14ac:dyDescent="0.3">
      <c r="C8" s="106" t="s">
        <v>37</v>
      </c>
      <c r="D8" s="222">
        <f>G122</f>
        <v>578550</v>
      </c>
      <c r="E8" s="223"/>
      <c r="F8" s="224"/>
      <c r="G8" s="105" t="s">
        <v>56</v>
      </c>
      <c r="H8"/>
      <c r="J8"/>
    </row>
    <row r="9" spans="2:11" ht="17.25" customHeight="1" x14ac:dyDescent="0.3">
      <c r="B9" s="69"/>
      <c r="C9" s="69"/>
      <c r="D9" s="4"/>
      <c r="H9" s="2"/>
    </row>
    <row r="10" spans="2:11" ht="18" customHeight="1" x14ac:dyDescent="0.3">
      <c r="B10" s="23" t="s">
        <v>60</v>
      </c>
      <c r="C10" s="24" t="s">
        <v>0</v>
      </c>
      <c r="D10" s="196" t="s">
        <v>1</v>
      </c>
      <c r="E10" s="196"/>
      <c r="F10" s="196"/>
      <c r="G10" s="196" t="s">
        <v>2</v>
      </c>
      <c r="H10" s="196"/>
    </row>
    <row r="11" spans="2:11" ht="18" customHeight="1" x14ac:dyDescent="0.3">
      <c r="B11" s="169" t="s">
        <v>40</v>
      </c>
      <c r="C11" s="169"/>
      <c r="D11" s="169"/>
      <c r="E11" s="169"/>
      <c r="F11" s="169"/>
      <c r="G11" s="169"/>
      <c r="H11" s="169"/>
    </row>
    <row r="12" spans="2:11" x14ac:dyDescent="0.3">
      <c r="B12" s="165" t="s">
        <v>60</v>
      </c>
      <c r="C12" s="32" t="s">
        <v>41</v>
      </c>
      <c r="D12" s="33" t="s">
        <v>113</v>
      </c>
      <c r="E12" s="34" t="s">
        <v>45</v>
      </c>
      <c r="F12" s="33" t="s">
        <v>49</v>
      </c>
      <c r="G12" s="56" t="s">
        <v>38</v>
      </c>
      <c r="H12" s="29" t="s">
        <v>61</v>
      </c>
    </row>
    <row r="13" spans="2:11" x14ac:dyDescent="0.3">
      <c r="B13" s="165"/>
      <c r="C13" s="35" t="s">
        <v>42</v>
      </c>
      <c r="D13" s="35" t="s">
        <v>56</v>
      </c>
      <c r="E13" s="34" t="s">
        <v>43</v>
      </c>
      <c r="F13" s="35" t="s">
        <v>94</v>
      </c>
      <c r="G13" s="57" t="s">
        <v>39</v>
      </c>
      <c r="H13" s="30" t="s">
        <v>51</v>
      </c>
    </row>
    <row r="14" spans="2:11" x14ac:dyDescent="0.3">
      <c r="B14" s="19">
        <v>1</v>
      </c>
      <c r="C14" s="26" t="s">
        <v>125</v>
      </c>
      <c r="D14" s="86">
        <v>100000</v>
      </c>
      <c r="E14" s="27">
        <v>0.5</v>
      </c>
      <c r="F14" s="28">
        <v>24</v>
      </c>
      <c r="G14" s="58">
        <f>ROUND((D14/12)*E14*F14,0)</f>
        <v>100000</v>
      </c>
      <c r="H14" s="70" t="str">
        <f>IF(D14&gt;100000,"OVER 100,000","")</f>
        <v/>
      </c>
    </row>
    <row r="15" spans="2:11" x14ac:dyDescent="0.3">
      <c r="B15" s="19">
        <v>2</v>
      </c>
      <c r="C15" s="26" t="s">
        <v>124</v>
      </c>
      <c r="D15" s="50">
        <v>70000</v>
      </c>
      <c r="E15" s="27">
        <v>0.7</v>
      </c>
      <c r="F15" s="28">
        <v>24</v>
      </c>
      <c r="G15" s="58">
        <f t="shared" ref="G15:G18" si="0">ROUND((D15/12)*E15*F15,0)</f>
        <v>98000</v>
      </c>
      <c r="H15" s="70" t="str">
        <f>IF(D15&gt;100000,"OVER 100,000","")</f>
        <v/>
      </c>
    </row>
    <row r="16" spans="2:11" x14ac:dyDescent="0.3">
      <c r="B16" s="19">
        <v>3</v>
      </c>
      <c r="C16" s="26" t="s">
        <v>144</v>
      </c>
      <c r="D16" s="50">
        <v>70000</v>
      </c>
      <c r="E16" s="27">
        <v>0.7</v>
      </c>
      <c r="F16" s="28">
        <v>24</v>
      </c>
      <c r="G16" s="58">
        <f t="shared" ref="G16" si="1">ROUND((D16/12)*E16*F16,0)</f>
        <v>98000</v>
      </c>
      <c r="H16" s="70" t="str">
        <f>IF(D16&gt;100000,"OVER 100,000","")</f>
        <v/>
      </c>
    </row>
    <row r="17" spans="2:9" x14ac:dyDescent="0.3">
      <c r="B17" s="19">
        <v>4</v>
      </c>
      <c r="C17" s="26"/>
      <c r="D17" s="50"/>
      <c r="E17" s="27"/>
      <c r="F17" s="28"/>
      <c r="G17" s="58">
        <f t="shared" si="0"/>
        <v>0</v>
      </c>
      <c r="H17" s="70" t="str">
        <f>IF(D17&gt;100000,"OVER 100,000","")</f>
        <v/>
      </c>
    </row>
    <row r="18" spans="2:9" x14ac:dyDescent="0.3">
      <c r="B18" s="19">
        <v>5</v>
      </c>
      <c r="C18" s="26"/>
      <c r="D18" s="50"/>
      <c r="E18" s="27"/>
      <c r="F18" s="28"/>
      <c r="G18" s="58">
        <f t="shared" si="0"/>
        <v>0</v>
      </c>
      <c r="H18" s="70" t="str">
        <f>IF(D18&gt;100000,"OVER 100,000","")</f>
        <v/>
      </c>
    </row>
    <row r="19" spans="2:9" ht="17.25" customHeight="1" x14ac:dyDescent="0.3">
      <c r="B19" s="191" t="s">
        <v>3</v>
      </c>
      <c r="C19" s="191"/>
      <c r="D19" s="191"/>
      <c r="E19" s="191"/>
      <c r="F19" s="191"/>
      <c r="G19" s="59">
        <f>SUM(G14:G18)</f>
        <v>296000</v>
      </c>
      <c r="H19" s="31"/>
    </row>
    <row r="20" spans="2:9" ht="18.75" customHeight="1" x14ac:dyDescent="0.3">
      <c r="B20" s="189" t="s">
        <v>4</v>
      </c>
      <c r="C20" s="189"/>
      <c r="D20" s="189"/>
      <c r="E20" s="189"/>
      <c r="F20" s="189"/>
      <c r="G20" s="189"/>
      <c r="H20" s="189"/>
    </row>
    <row r="21" spans="2:9" x14ac:dyDescent="0.3">
      <c r="B21" s="164" t="s">
        <v>5</v>
      </c>
      <c r="C21" s="164"/>
      <c r="D21" s="164"/>
      <c r="E21" s="164"/>
      <c r="F21" s="164"/>
      <c r="G21" s="60"/>
      <c r="H21" s="25"/>
    </row>
    <row r="22" spans="2:9" ht="17.25" customHeight="1" x14ac:dyDescent="0.3">
      <c r="B22" s="192" t="s">
        <v>6</v>
      </c>
      <c r="C22" s="192"/>
      <c r="D22" s="192"/>
      <c r="E22" s="192"/>
      <c r="F22" s="192"/>
      <c r="G22" s="61" t="s">
        <v>126</v>
      </c>
      <c r="H22" s="37" t="s">
        <v>51</v>
      </c>
    </row>
    <row r="23" spans="2:9" ht="17.25" customHeight="1" x14ac:dyDescent="0.3">
      <c r="B23" s="193" t="s">
        <v>127</v>
      </c>
      <c r="C23" s="193"/>
      <c r="D23" s="193"/>
      <c r="E23" s="193"/>
      <c r="F23" s="193"/>
      <c r="G23" s="52">
        <f>G19*0.25</f>
        <v>74000</v>
      </c>
      <c r="H23" s="31"/>
    </row>
    <row r="24" spans="2:9" ht="17.25" customHeight="1" x14ac:dyDescent="0.3">
      <c r="B24" s="167" t="s">
        <v>44</v>
      </c>
      <c r="C24" s="167"/>
      <c r="D24" s="167"/>
      <c r="E24" s="167"/>
      <c r="F24" s="167"/>
      <c r="G24" s="62">
        <f>G19+G23</f>
        <v>370000</v>
      </c>
      <c r="H24" s="31"/>
    </row>
    <row r="25" spans="2:9" ht="17.25" customHeight="1" x14ac:dyDescent="0.3">
      <c r="B25" s="159"/>
      <c r="C25" s="159"/>
      <c r="D25" s="159"/>
      <c r="E25" s="159"/>
      <c r="F25" s="159"/>
      <c r="G25" s="159"/>
      <c r="H25" s="159"/>
    </row>
    <row r="26" spans="2:9" ht="18.75" x14ac:dyDescent="0.3">
      <c r="B26" s="169" t="s">
        <v>129</v>
      </c>
      <c r="C26" s="169"/>
      <c r="D26" s="169"/>
      <c r="E26" s="169"/>
      <c r="F26" s="169"/>
      <c r="G26" s="169"/>
      <c r="H26" s="169"/>
    </row>
    <row r="27" spans="2:9" ht="16.5" customHeight="1" x14ac:dyDescent="0.3">
      <c r="B27" s="190" t="s">
        <v>116</v>
      </c>
      <c r="C27" s="190"/>
      <c r="D27" s="190"/>
      <c r="E27" s="190"/>
      <c r="F27" s="190"/>
      <c r="G27" s="190"/>
      <c r="H27" s="190"/>
      <c r="I27" s="1"/>
    </row>
    <row r="28" spans="2:9" x14ac:dyDescent="0.3">
      <c r="B28" s="165" t="s">
        <v>60</v>
      </c>
      <c r="C28" s="183" t="s">
        <v>112</v>
      </c>
      <c r="D28" s="149" t="s">
        <v>115</v>
      </c>
      <c r="E28" s="34" t="s">
        <v>47</v>
      </c>
      <c r="F28" s="151" t="s">
        <v>48</v>
      </c>
      <c r="G28" s="60" t="s">
        <v>38</v>
      </c>
      <c r="H28" s="25" t="s">
        <v>61</v>
      </c>
      <c r="I28" s="1"/>
    </row>
    <row r="29" spans="2:9" x14ac:dyDescent="0.3">
      <c r="B29" s="165"/>
      <c r="C29" s="164"/>
      <c r="D29" s="150"/>
      <c r="E29" s="38" t="s">
        <v>43</v>
      </c>
      <c r="F29" s="150"/>
      <c r="G29" s="61" t="s">
        <v>39</v>
      </c>
      <c r="H29" s="37" t="s">
        <v>51</v>
      </c>
    </row>
    <row r="30" spans="2:9" x14ac:dyDescent="0.3">
      <c r="B30" s="19">
        <v>1</v>
      </c>
      <c r="C30" s="26" t="s">
        <v>130</v>
      </c>
      <c r="D30" s="50">
        <v>25000</v>
      </c>
      <c r="E30" s="27">
        <v>1</v>
      </c>
      <c r="F30" s="87">
        <v>0.33333333333333331</v>
      </c>
      <c r="G30" s="54">
        <f>ROUND(D30*E30*(F30*($D$7/12)),0)</f>
        <v>16667</v>
      </c>
      <c r="H30" s="31"/>
    </row>
    <row r="31" spans="2:9" x14ac:dyDescent="0.3">
      <c r="B31" s="19">
        <v>2</v>
      </c>
      <c r="C31" s="26" t="s">
        <v>131</v>
      </c>
      <c r="D31" s="50">
        <v>10000</v>
      </c>
      <c r="E31" s="27">
        <v>0.5</v>
      </c>
      <c r="F31" s="87">
        <f>1/3</f>
        <v>0.33333333333333331</v>
      </c>
      <c r="G31" s="54">
        <f>ROUND(D31*E31*(F31*($D$7/12)),0)</f>
        <v>3333</v>
      </c>
      <c r="H31" s="31"/>
    </row>
    <row r="32" spans="2:9" x14ac:dyDescent="0.3">
      <c r="B32" s="19">
        <v>3</v>
      </c>
      <c r="C32" s="26"/>
      <c r="D32" s="50"/>
      <c r="E32" s="27"/>
      <c r="F32" s="87"/>
      <c r="G32" s="54">
        <f t="shared" ref="G32:G34" si="2">ROUND(D32*E32*(F32*($D$7/12)),0)</f>
        <v>0</v>
      </c>
      <c r="H32" s="31"/>
    </row>
    <row r="33" spans="2:8" x14ac:dyDescent="0.3">
      <c r="B33" s="19">
        <v>4</v>
      </c>
      <c r="C33" s="26"/>
      <c r="D33" s="50"/>
      <c r="E33" s="27"/>
      <c r="F33" s="87"/>
      <c r="G33" s="54">
        <f t="shared" si="2"/>
        <v>0</v>
      </c>
      <c r="H33" s="31"/>
    </row>
    <row r="34" spans="2:8" x14ac:dyDescent="0.3">
      <c r="B34" s="19">
        <v>5</v>
      </c>
      <c r="C34" s="26"/>
      <c r="D34" s="50"/>
      <c r="E34" s="27"/>
      <c r="F34" s="87"/>
      <c r="G34" s="54">
        <f t="shared" si="2"/>
        <v>0</v>
      </c>
      <c r="H34" s="31"/>
    </row>
    <row r="35" spans="2:8" x14ac:dyDescent="0.3">
      <c r="B35" s="160" t="s">
        <v>25</v>
      </c>
      <c r="C35" s="160"/>
      <c r="D35" s="160"/>
      <c r="E35" s="160"/>
      <c r="F35" s="160"/>
      <c r="G35" s="50">
        <f>SUM(G30:G34)</f>
        <v>20000</v>
      </c>
      <c r="H35" s="31"/>
    </row>
    <row r="36" spans="2:8" ht="18.75" x14ac:dyDescent="0.3">
      <c r="B36" s="187" t="s">
        <v>53</v>
      </c>
      <c r="C36" s="187"/>
      <c r="D36" s="187"/>
      <c r="E36" s="187"/>
      <c r="F36" s="188"/>
      <c r="G36" s="187"/>
      <c r="H36" s="187"/>
    </row>
    <row r="37" spans="2:8" ht="17.25" customHeight="1" x14ac:dyDescent="0.3">
      <c r="B37" s="165" t="s">
        <v>60</v>
      </c>
      <c r="C37" s="183" t="s">
        <v>132</v>
      </c>
      <c r="D37" s="149" t="s">
        <v>134</v>
      </c>
      <c r="E37" s="34" t="s">
        <v>47</v>
      </c>
      <c r="F37" s="91" t="s">
        <v>135</v>
      </c>
      <c r="G37" s="60" t="s">
        <v>38</v>
      </c>
      <c r="H37" s="25" t="s">
        <v>61</v>
      </c>
    </row>
    <row r="38" spans="2:8" x14ac:dyDescent="0.3">
      <c r="B38" s="165"/>
      <c r="C38" s="164"/>
      <c r="D38" s="150"/>
      <c r="E38" s="38" t="s">
        <v>43</v>
      </c>
      <c r="F38" s="92" t="s">
        <v>136</v>
      </c>
      <c r="G38" s="61" t="s">
        <v>39</v>
      </c>
      <c r="H38" s="37" t="s">
        <v>51</v>
      </c>
    </row>
    <row r="39" spans="2:8" x14ac:dyDescent="0.3">
      <c r="B39" s="19">
        <v>1</v>
      </c>
      <c r="C39" s="26" t="s">
        <v>133</v>
      </c>
      <c r="D39" s="94">
        <v>43466</v>
      </c>
      <c r="E39" s="27">
        <v>1</v>
      </c>
      <c r="F39" s="93">
        <v>1250</v>
      </c>
      <c r="G39" s="54">
        <f>ROUND(E39*F39*$D$7,0)</f>
        <v>30000</v>
      </c>
      <c r="H39" s="31"/>
    </row>
    <row r="40" spans="2:8" x14ac:dyDescent="0.3">
      <c r="B40" s="19">
        <v>2</v>
      </c>
      <c r="C40" s="26"/>
      <c r="D40" s="50"/>
      <c r="E40" s="27"/>
      <c r="F40" s="90"/>
      <c r="G40" s="54">
        <f t="shared" ref="G40:G43" si="3">ROUND(D40*E40,0)</f>
        <v>0</v>
      </c>
      <c r="H40" s="31"/>
    </row>
    <row r="41" spans="2:8" x14ac:dyDescent="0.3">
      <c r="B41" s="19">
        <v>3</v>
      </c>
      <c r="C41" s="26"/>
      <c r="D41" s="50"/>
      <c r="E41" s="27"/>
      <c r="F41" s="90"/>
      <c r="G41" s="54">
        <f t="shared" si="3"/>
        <v>0</v>
      </c>
      <c r="H41" s="31"/>
    </row>
    <row r="42" spans="2:8" x14ac:dyDescent="0.3">
      <c r="B42" s="19">
        <v>4</v>
      </c>
      <c r="C42" s="26"/>
      <c r="D42" s="50"/>
      <c r="E42" s="27"/>
      <c r="F42" s="90"/>
      <c r="G42" s="54">
        <f t="shared" si="3"/>
        <v>0</v>
      </c>
      <c r="H42" s="31"/>
    </row>
    <row r="43" spans="2:8" x14ac:dyDescent="0.3">
      <c r="B43" s="39">
        <v>5</v>
      </c>
      <c r="C43" s="40"/>
      <c r="D43" s="51"/>
      <c r="E43" s="41"/>
      <c r="F43" s="90"/>
      <c r="G43" s="54">
        <f t="shared" si="3"/>
        <v>0</v>
      </c>
      <c r="H43" s="31"/>
    </row>
    <row r="44" spans="2:8" ht="17.25" customHeight="1" x14ac:dyDescent="0.3">
      <c r="B44" s="197" t="s">
        <v>26</v>
      </c>
      <c r="C44" s="197"/>
      <c r="D44" s="197"/>
      <c r="E44" s="197"/>
      <c r="F44" s="197"/>
      <c r="G44" s="55">
        <f>SUM(G39:G43)</f>
        <v>30000</v>
      </c>
      <c r="H44" s="31"/>
    </row>
    <row r="45" spans="2:8" ht="18.75" x14ac:dyDescent="0.3">
      <c r="B45" s="167" t="s">
        <v>50</v>
      </c>
      <c r="C45" s="167"/>
      <c r="D45" s="167"/>
      <c r="E45" s="167"/>
      <c r="F45" s="167"/>
      <c r="G45" s="62">
        <f>G35+G44</f>
        <v>50000</v>
      </c>
      <c r="H45" s="31"/>
    </row>
    <row r="46" spans="2:8" ht="17.25" customHeight="1" x14ac:dyDescent="0.3">
      <c r="B46" s="159"/>
      <c r="C46" s="159"/>
      <c r="D46" s="159"/>
      <c r="E46" s="159"/>
      <c r="F46" s="159"/>
      <c r="G46" s="159"/>
      <c r="H46" s="159"/>
    </row>
    <row r="47" spans="2:8" ht="18.75" x14ac:dyDescent="0.3">
      <c r="B47" s="169" t="s">
        <v>8</v>
      </c>
      <c r="C47" s="169"/>
      <c r="D47" s="169"/>
      <c r="E47" s="169"/>
      <c r="F47" s="169"/>
      <c r="G47" s="169"/>
      <c r="H47" s="169"/>
    </row>
    <row r="48" spans="2:8" x14ac:dyDescent="0.3">
      <c r="B48" s="165" t="s">
        <v>60</v>
      </c>
      <c r="C48" s="183" t="s">
        <v>137</v>
      </c>
      <c r="D48" s="151" t="s">
        <v>46</v>
      </c>
      <c r="E48" s="34" t="s">
        <v>47</v>
      </c>
      <c r="F48" s="46"/>
      <c r="G48" s="60" t="s">
        <v>38</v>
      </c>
      <c r="H48" s="25" t="s">
        <v>61</v>
      </c>
    </row>
    <row r="49" spans="2:8" x14ac:dyDescent="0.3">
      <c r="B49" s="165"/>
      <c r="C49" s="164"/>
      <c r="D49" s="150"/>
      <c r="E49" s="38" t="s">
        <v>43</v>
      </c>
      <c r="F49" s="17"/>
      <c r="G49" s="61" t="s">
        <v>39</v>
      </c>
      <c r="H49" s="37" t="s">
        <v>51</v>
      </c>
    </row>
    <row r="50" spans="2:8" x14ac:dyDescent="0.3">
      <c r="B50" s="19">
        <v>1</v>
      </c>
      <c r="C50" s="95" t="s">
        <v>138</v>
      </c>
      <c r="D50" s="50">
        <f>200*100</f>
        <v>20000</v>
      </c>
      <c r="E50" s="27">
        <v>1</v>
      </c>
      <c r="F50" s="18"/>
      <c r="G50" s="54">
        <f>ROUND(D50*E50,0)</f>
        <v>20000</v>
      </c>
      <c r="H50" s="31"/>
    </row>
    <row r="51" spans="2:8" x14ac:dyDescent="0.3">
      <c r="B51" s="19">
        <v>2</v>
      </c>
      <c r="C51" s="95" t="s">
        <v>139</v>
      </c>
      <c r="D51" s="96">
        <f>50*1000</f>
        <v>50000</v>
      </c>
      <c r="E51" s="97">
        <v>1</v>
      </c>
      <c r="F51" s="18"/>
      <c r="G51" s="54">
        <f t="shared" ref="G51:G54" si="4">ROUND(D51*E51,0)</f>
        <v>50000</v>
      </c>
      <c r="H51" s="31"/>
    </row>
    <row r="52" spans="2:8" x14ac:dyDescent="0.3">
      <c r="B52" s="19">
        <v>3</v>
      </c>
      <c r="C52" s="26"/>
      <c r="D52" s="50"/>
      <c r="E52" s="27"/>
      <c r="F52" s="18"/>
      <c r="G52" s="54">
        <f t="shared" si="4"/>
        <v>0</v>
      </c>
      <c r="H52" s="31"/>
    </row>
    <row r="53" spans="2:8" x14ac:dyDescent="0.3">
      <c r="B53" s="19">
        <v>4</v>
      </c>
      <c r="C53" s="26"/>
      <c r="D53" s="50"/>
      <c r="E53" s="27"/>
      <c r="F53" s="18"/>
      <c r="G53" s="54">
        <f t="shared" si="4"/>
        <v>0</v>
      </c>
      <c r="H53" s="31"/>
    </row>
    <row r="54" spans="2:8" x14ac:dyDescent="0.3">
      <c r="B54" s="39">
        <v>5</v>
      </c>
      <c r="C54" s="40"/>
      <c r="D54" s="51"/>
      <c r="E54" s="41"/>
      <c r="F54" s="18"/>
      <c r="G54" s="54">
        <f t="shared" si="4"/>
        <v>0</v>
      </c>
      <c r="H54" s="31"/>
    </row>
    <row r="55" spans="2:8" ht="18.75" x14ac:dyDescent="0.3">
      <c r="B55" s="167" t="s">
        <v>10</v>
      </c>
      <c r="C55" s="167"/>
      <c r="D55" s="167"/>
      <c r="E55" s="167"/>
      <c r="F55" s="167"/>
      <c r="G55" s="63">
        <f>SUM(G50:G54)</f>
        <v>70000</v>
      </c>
      <c r="H55" s="31"/>
    </row>
    <row r="56" spans="2:8" x14ac:dyDescent="0.3">
      <c r="B56" s="159"/>
      <c r="C56" s="159"/>
      <c r="D56" s="159"/>
      <c r="E56" s="159"/>
      <c r="F56" s="159"/>
      <c r="G56" s="159"/>
      <c r="H56" s="159"/>
    </row>
    <row r="57" spans="2:8" ht="17.25" customHeight="1" x14ac:dyDescent="0.3">
      <c r="B57" s="169" t="s">
        <v>11</v>
      </c>
      <c r="C57" s="169"/>
      <c r="D57" s="169"/>
      <c r="E57" s="169"/>
      <c r="F57" s="169"/>
      <c r="G57" s="169"/>
      <c r="H57" s="169"/>
    </row>
    <row r="58" spans="2:8" ht="18.75" x14ac:dyDescent="0.3">
      <c r="B58" s="166" t="s">
        <v>54</v>
      </c>
      <c r="C58" s="166"/>
      <c r="D58" s="166"/>
      <c r="E58" s="166"/>
      <c r="F58" s="166"/>
      <c r="G58" s="166"/>
      <c r="H58" s="166"/>
    </row>
    <row r="59" spans="2:8" x14ac:dyDescent="0.3">
      <c r="B59" s="165" t="s">
        <v>60</v>
      </c>
      <c r="C59" s="164" t="s">
        <v>12</v>
      </c>
      <c r="D59" s="33" t="s">
        <v>55</v>
      </c>
      <c r="E59" s="34" t="s">
        <v>57</v>
      </c>
      <c r="F59" s="33" t="s">
        <v>59</v>
      </c>
      <c r="G59" s="60" t="s">
        <v>38</v>
      </c>
      <c r="H59" s="25" t="s">
        <v>61</v>
      </c>
    </row>
    <row r="60" spans="2:8" x14ac:dyDescent="0.3">
      <c r="B60" s="165"/>
      <c r="C60" s="164"/>
      <c r="D60" s="35" t="s">
        <v>56</v>
      </c>
      <c r="E60" s="45" t="s">
        <v>58</v>
      </c>
      <c r="F60" s="35" t="s">
        <v>58</v>
      </c>
      <c r="G60" s="61" t="s">
        <v>39</v>
      </c>
      <c r="H60" s="37" t="s">
        <v>51</v>
      </c>
    </row>
    <row r="61" spans="2:8" ht="17.25" customHeight="1" x14ac:dyDescent="0.3">
      <c r="B61" s="19">
        <v>1</v>
      </c>
      <c r="C61" s="26" t="s">
        <v>140</v>
      </c>
      <c r="D61" s="98">
        <v>3000</v>
      </c>
      <c r="E61" s="99">
        <v>1</v>
      </c>
      <c r="F61" s="100">
        <v>2</v>
      </c>
      <c r="G61" s="54">
        <f>ROUND(D61*E61*F61,0)</f>
        <v>6000</v>
      </c>
      <c r="H61" s="31" t="str">
        <f>IF(D61&gt;5000,"OVER 5,000","")</f>
        <v/>
      </c>
    </row>
    <row r="62" spans="2:8" ht="17.25" customHeight="1" x14ac:dyDescent="0.3">
      <c r="B62" s="19">
        <v>2</v>
      </c>
      <c r="C62" s="26"/>
      <c r="D62" s="50"/>
      <c r="E62" s="43"/>
      <c r="F62" s="20"/>
      <c r="G62" s="54">
        <f t="shared" ref="G62:G65" si="5">ROUND(D62*E62*F62,0)</f>
        <v>0</v>
      </c>
      <c r="H62" s="31" t="str">
        <f>IF(D62&gt;5000,"OVER 5,000","")</f>
        <v/>
      </c>
    </row>
    <row r="63" spans="2:8" x14ac:dyDescent="0.3">
      <c r="B63" s="19">
        <v>3</v>
      </c>
      <c r="C63" s="26"/>
      <c r="D63" s="50"/>
      <c r="E63" s="44"/>
      <c r="F63" s="19"/>
      <c r="G63" s="54">
        <f t="shared" si="5"/>
        <v>0</v>
      </c>
      <c r="H63" s="31" t="str">
        <f t="shared" ref="H63:H65" si="6">IF(D63&gt;5000,"OVER 5,000","")</f>
        <v/>
      </c>
    </row>
    <row r="64" spans="2:8" x14ac:dyDescent="0.3">
      <c r="B64" s="19">
        <v>4</v>
      </c>
      <c r="C64" s="26"/>
      <c r="D64" s="50"/>
      <c r="E64" s="44"/>
      <c r="F64" s="19"/>
      <c r="G64" s="54">
        <f t="shared" si="5"/>
        <v>0</v>
      </c>
      <c r="H64" s="31" t="str">
        <f t="shared" si="6"/>
        <v/>
      </c>
    </row>
    <row r="65" spans="2:8" x14ac:dyDescent="0.3">
      <c r="B65" s="19">
        <v>5</v>
      </c>
      <c r="C65" s="26"/>
      <c r="D65" s="50"/>
      <c r="E65" s="44"/>
      <c r="F65" s="19"/>
      <c r="G65" s="54">
        <f t="shared" si="5"/>
        <v>0</v>
      </c>
      <c r="H65" s="31" t="str">
        <f t="shared" si="6"/>
        <v/>
      </c>
    </row>
    <row r="66" spans="2:8" x14ac:dyDescent="0.3">
      <c r="B66" s="160" t="s">
        <v>27</v>
      </c>
      <c r="C66" s="160"/>
      <c r="D66" s="160"/>
      <c r="E66" s="160"/>
      <c r="F66" s="160"/>
      <c r="G66" s="50">
        <f>SUM(G61:G65)</f>
        <v>6000</v>
      </c>
      <c r="H66" s="31"/>
    </row>
    <row r="67" spans="2:8" ht="17.25" customHeight="1" x14ac:dyDescent="0.3">
      <c r="B67" s="166" t="s">
        <v>62</v>
      </c>
      <c r="C67" s="166"/>
      <c r="D67" s="166"/>
      <c r="E67" s="166"/>
      <c r="F67" s="166"/>
      <c r="G67" s="166"/>
      <c r="H67" s="166"/>
    </row>
    <row r="68" spans="2:8" x14ac:dyDescent="0.3">
      <c r="B68" s="165" t="s">
        <v>60</v>
      </c>
      <c r="C68" s="164" t="s">
        <v>12</v>
      </c>
      <c r="D68" s="33" t="s">
        <v>55</v>
      </c>
      <c r="E68" s="34" t="s">
        <v>57</v>
      </c>
      <c r="F68" s="33" t="s">
        <v>59</v>
      </c>
      <c r="G68" s="60" t="s">
        <v>38</v>
      </c>
      <c r="H68" s="25" t="s">
        <v>61</v>
      </c>
    </row>
    <row r="69" spans="2:8" x14ac:dyDescent="0.3">
      <c r="B69" s="165"/>
      <c r="C69" s="164"/>
      <c r="D69" s="35" t="s">
        <v>56</v>
      </c>
      <c r="E69" s="45" t="s">
        <v>58</v>
      </c>
      <c r="F69" s="35" t="s">
        <v>58</v>
      </c>
      <c r="G69" s="61" t="s">
        <v>39</v>
      </c>
      <c r="H69" s="37" t="s">
        <v>51</v>
      </c>
    </row>
    <row r="70" spans="2:8" ht="17.25" customHeight="1" x14ac:dyDescent="0.3">
      <c r="B70" s="19">
        <v>1</v>
      </c>
      <c r="C70" s="95" t="s">
        <v>141</v>
      </c>
      <c r="D70" s="96">
        <v>500</v>
      </c>
      <c r="E70" s="99">
        <v>2</v>
      </c>
      <c r="F70" s="100">
        <v>3</v>
      </c>
      <c r="G70" s="54">
        <f>ROUND(D70*E70*F70,0)</f>
        <v>3000</v>
      </c>
      <c r="H70" s="31"/>
    </row>
    <row r="71" spans="2:8" x14ac:dyDescent="0.3">
      <c r="B71" s="19">
        <v>2</v>
      </c>
      <c r="C71" s="26"/>
      <c r="D71" s="50"/>
      <c r="E71" s="44"/>
      <c r="F71" s="19"/>
      <c r="G71" s="54">
        <f t="shared" ref="G71:G74" si="7">ROUND(D71*E71*F71,0)</f>
        <v>0</v>
      </c>
      <c r="H71" s="31"/>
    </row>
    <row r="72" spans="2:8" x14ac:dyDescent="0.3">
      <c r="B72" s="19">
        <v>3</v>
      </c>
      <c r="C72" s="26"/>
      <c r="D72" s="50"/>
      <c r="E72" s="44"/>
      <c r="F72" s="19"/>
      <c r="G72" s="54">
        <f t="shared" si="7"/>
        <v>0</v>
      </c>
      <c r="H72" s="31"/>
    </row>
    <row r="73" spans="2:8" x14ac:dyDescent="0.3">
      <c r="B73" s="19">
        <v>4</v>
      </c>
      <c r="C73" s="26"/>
      <c r="D73" s="50"/>
      <c r="E73" s="44"/>
      <c r="F73" s="19"/>
      <c r="G73" s="54">
        <f t="shared" si="7"/>
        <v>0</v>
      </c>
      <c r="H73" s="31"/>
    </row>
    <row r="74" spans="2:8" x14ac:dyDescent="0.3">
      <c r="B74" s="19">
        <v>5</v>
      </c>
      <c r="C74" s="26"/>
      <c r="D74" s="50"/>
      <c r="E74" s="44"/>
      <c r="F74" s="19"/>
      <c r="G74" s="54">
        <f t="shared" si="7"/>
        <v>0</v>
      </c>
      <c r="H74" s="31"/>
    </row>
    <row r="75" spans="2:8" ht="17.25" customHeight="1" x14ac:dyDescent="0.3">
      <c r="B75" s="161" t="s">
        <v>28</v>
      </c>
      <c r="C75" s="162"/>
      <c r="D75" s="162"/>
      <c r="E75" s="162"/>
      <c r="F75" s="163"/>
      <c r="G75" s="50">
        <f>SUM(G70:G74)</f>
        <v>3000</v>
      </c>
      <c r="H75" s="31"/>
    </row>
    <row r="76" spans="2:8" ht="18.75" x14ac:dyDescent="0.3">
      <c r="B76" s="167" t="s">
        <v>63</v>
      </c>
      <c r="C76" s="167"/>
      <c r="D76" s="167"/>
      <c r="E76" s="167"/>
      <c r="F76" s="167"/>
      <c r="G76" s="62">
        <f>G66+G75</f>
        <v>9000</v>
      </c>
      <c r="H76" s="31"/>
    </row>
    <row r="77" spans="2:8" ht="17.25" customHeight="1" x14ac:dyDescent="0.3">
      <c r="B77" s="159"/>
      <c r="C77" s="159"/>
      <c r="D77" s="159"/>
      <c r="E77" s="159"/>
      <c r="F77" s="159"/>
      <c r="G77" s="159"/>
      <c r="H77" s="159"/>
    </row>
    <row r="78" spans="2:8" ht="18.75" x14ac:dyDescent="0.3">
      <c r="B78" s="169" t="s">
        <v>64</v>
      </c>
      <c r="C78" s="169"/>
      <c r="D78" s="169"/>
      <c r="E78" s="169"/>
      <c r="F78" s="169"/>
      <c r="G78" s="169"/>
      <c r="H78" s="169"/>
    </row>
    <row r="79" spans="2:8" x14ac:dyDescent="0.3">
      <c r="B79" s="165" t="s">
        <v>60</v>
      </c>
      <c r="C79" s="164" t="s">
        <v>14</v>
      </c>
      <c r="D79" s="164" t="s">
        <v>13</v>
      </c>
      <c r="E79" s="164"/>
      <c r="F79" s="48"/>
      <c r="G79" s="60" t="s">
        <v>38</v>
      </c>
      <c r="H79" s="25" t="s">
        <v>61</v>
      </c>
    </row>
    <row r="80" spans="2:8" x14ac:dyDescent="0.3">
      <c r="B80" s="165"/>
      <c r="C80" s="164"/>
      <c r="D80" s="164"/>
      <c r="E80" s="164"/>
      <c r="F80" s="18"/>
      <c r="G80" s="61" t="s">
        <v>39</v>
      </c>
      <c r="H80" s="37" t="s">
        <v>51</v>
      </c>
    </row>
    <row r="81" spans="2:8" ht="17.25" customHeight="1" x14ac:dyDescent="0.3">
      <c r="B81" s="19">
        <v>1</v>
      </c>
      <c r="C81" s="26" t="s">
        <v>142</v>
      </c>
      <c r="D81" s="212" t="s">
        <v>146</v>
      </c>
      <c r="E81" s="212"/>
      <c r="F81" s="18"/>
      <c r="G81" s="54">
        <v>25000</v>
      </c>
      <c r="H81" s="31"/>
    </row>
    <row r="82" spans="2:8" x14ac:dyDescent="0.3">
      <c r="B82" s="19">
        <v>2</v>
      </c>
      <c r="C82" s="26"/>
      <c r="D82" s="168"/>
      <c r="E82" s="168"/>
      <c r="F82" s="18"/>
      <c r="G82" s="54"/>
      <c r="H82" s="31"/>
    </row>
    <row r="83" spans="2:8" x14ac:dyDescent="0.3">
      <c r="B83" s="19">
        <v>3</v>
      </c>
      <c r="C83" s="26"/>
      <c r="D83" s="168"/>
      <c r="E83" s="168"/>
      <c r="F83" s="18"/>
      <c r="G83" s="54"/>
      <c r="H83" s="31"/>
    </row>
    <row r="84" spans="2:8" x14ac:dyDescent="0.3">
      <c r="B84" s="39">
        <v>4</v>
      </c>
      <c r="C84" s="40"/>
      <c r="D84" s="194"/>
      <c r="E84" s="194"/>
      <c r="F84" s="18"/>
      <c r="G84" s="64"/>
      <c r="H84" s="46"/>
    </row>
    <row r="85" spans="2:8" ht="17.25" customHeight="1" x14ac:dyDescent="0.3">
      <c r="B85" s="167" t="s">
        <v>15</v>
      </c>
      <c r="C85" s="167"/>
      <c r="D85" s="167"/>
      <c r="E85" s="167"/>
      <c r="F85" s="167"/>
      <c r="G85" s="65">
        <f>SUM(G81:G84)</f>
        <v>25000</v>
      </c>
      <c r="H85" s="47" t="str">
        <f>IF(G85&gt;$G$122*20%, "OVER 20%", "")</f>
        <v/>
      </c>
    </row>
    <row r="86" spans="2:8" ht="17.25" customHeight="1" x14ac:dyDescent="0.3">
      <c r="B86" s="159"/>
      <c r="C86" s="159"/>
      <c r="D86" s="159"/>
      <c r="E86" s="159"/>
      <c r="F86" s="159"/>
      <c r="G86" s="159"/>
      <c r="H86" s="159"/>
    </row>
    <row r="87" spans="2:8" ht="18.75" x14ac:dyDescent="0.3">
      <c r="B87" s="169" t="s">
        <v>16</v>
      </c>
      <c r="C87" s="169"/>
      <c r="D87" s="169"/>
      <c r="E87" s="169"/>
      <c r="F87" s="169"/>
      <c r="G87" s="169"/>
      <c r="H87" s="169"/>
    </row>
    <row r="88" spans="2:8" x14ac:dyDescent="0.3">
      <c r="B88" s="165" t="s">
        <v>60</v>
      </c>
      <c r="C88" s="164" t="s">
        <v>18</v>
      </c>
      <c r="D88" s="164" t="s">
        <v>13</v>
      </c>
      <c r="E88" s="34" t="s">
        <v>17</v>
      </c>
      <c r="F88" s="33" t="s">
        <v>66</v>
      </c>
      <c r="G88" s="60" t="s">
        <v>38</v>
      </c>
      <c r="H88" s="25" t="s">
        <v>61</v>
      </c>
    </row>
    <row r="89" spans="2:8" ht="17.25" customHeight="1" x14ac:dyDescent="0.3">
      <c r="B89" s="165"/>
      <c r="C89" s="164"/>
      <c r="D89" s="164"/>
      <c r="E89" s="45" t="s">
        <v>65</v>
      </c>
      <c r="F89" s="35" t="s">
        <v>67</v>
      </c>
      <c r="G89" s="61" t="s">
        <v>39</v>
      </c>
      <c r="H89" s="37" t="s">
        <v>51</v>
      </c>
    </row>
    <row r="90" spans="2:8" x14ac:dyDescent="0.3">
      <c r="B90" s="19">
        <v>1</v>
      </c>
      <c r="C90" s="26" t="s">
        <v>143</v>
      </c>
      <c r="D90" s="19" t="s">
        <v>145</v>
      </c>
      <c r="E90" s="50">
        <v>200</v>
      </c>
      <c r="F90" s="19">
        <v>100</v>
      </c>
      <c r="G90" s="54">
        <f>ROUND(E90*F90,0)</f>
        <v>20000</v>
      </c>
      <c r="H90" s="31"/>
    </row>
    <row r="91" spans="2:8" x14ac:dyDescent="0.3">
      <c r="B91" s="19">
        <v>2</v>
      </c>
      <c r="C91" s="26"/>
      <c r="D91" s="19"/>
      <c r="E91" s="50"/>
      <c r="F91" s="19"/>
      <c r="G91" s="54">
        <f t="shared" ref="G91:G92" si="8">ROUND(E91*F91,0)</f>
        <v>0</v>
      </c>
      <c r="H91" s="31"/>
    </row>
    <row r="92" spans="2:8" x14ac:dyDescent="0.3">
      <c r="B92" s="19">
        <v>3</v>
      </c>
      <c r="C92" s="26"/>
      <c r="D92" s="19"/>
      <c r="E92" s="50"/>
      <c r="F92" s="19"/>
      <c r="G92" s="54">
        <f t="shared" si="8"/>
        <v>0</v>
      </c>
      <c r="H92" s="31"/>
    </row>
    <row r="93" spans="2:8" ht="17.25" customHeight="1" x14ac:dyDescent="0.3">
      <c r="B93" s="167" t="s">
        <v>19</v>
      </c>
      <c r="C93" s="167"/>
      <c r="D93" s="167"/>
      <c r="E93" s="167"/>
      <c r="F93" s="167"/>
      <c r="G93" s="65">
        <f>SUM(G90:G92)</f>
        <v>20000</v>
      </c>
      <c r="H93" s="49" t="str">
        <f>IF(G93&gt;$G$122*20%, "OVER 20%", "")</f>
        <v/>
      </c>
    </row>
    <row r="94" spans="2:8" x14ac:dyDescent="0.3">
      <c r="B94" s="159"/>
      <c r="C94" s="159"/>
      <c r="D94" s="159"/>
      <c r="E94" s="159"/>
      <c r="F94" s="159"/>
      <c r="G94" s="159"/>
      <c r="H94" s="159"/>
    </row>
    <row r="95" spans="2:8" ht="18.75" x14ac:dyDescent="0.3">
      <c r="B95" s="169" t="s">
        <v>20</v>
      </c>
      <c r="C95" s="169"/>
      <c r="D95" s="169"/>
      <c r="E95" s="169"/>
      <c r="F95" s="169"/>
      <c r="G95" s="169"/>
      <c r="H95" s="169"/>
    </row>
    <row r="96" spans="2:8" x14ac:dyDescent="0.3">
      <c r="B96" s="165" t="s">
        <v>60</v>
      </c>
      <c r="C96" s="164" t="s">
        <v>9</v>
      </c>
      <c r="D96" s="164" t="s">
        <v>21</v>
      </c>
      <c r="E96" s="164"/>
      <c r="F96" s="48"/>
      <c r="G96" s="60" t="s">
        <v>38</v>
      </c>
      <c r="H96" s="25" t="s">
        <v>61</v>
      </c>
    </row>
    <row r="97" spans="2:8" ht="17.25" customHeight="1" x14ac:dyDescent="0.3">
      <c r="B97" s="165"/>
      <c r="C97" s="164"/>
      <c r="D97" s="164"/>
      <c r="E97" s="164"/>
      <c r="F97" s="18"/>
      <c r="G97" s="61" t="s">
        <v>39</v>
      </c>
      <c r="H97" s="37" t="s">
        <v>51</v>
      </c>
    </row>
    <row r="98" spans="2:8" x14ac:dyDescent="0.3">
      <c r="B98" s="19">
        <v>1</v>
      </c>
      <c r="C98" s="26"/>
      <c r="D98" s="176"/>
      <c r="E98" s="158"/>
      <c r="F98" s="18"/>
      <c r="G98" s="54"/>
      <c r="H98" s="31"/>
    </row>
    <row r="99" spans="2:8" x14ac:dyDescent="0.3">
      <c r="B99" s="19">
        <v>2</v>
      </c>
      <c r="C99" s="26"/>
      <c r="D99" s="176"/>
      <c r="E99" s="158"/>
      <c r="F99" s="18"/>
      <c r="G99" s="54"/>
      <c r="H99" s="31"/>
    </row>
    <row r="100" spans="2:8" x14ac:dyDescent="0.3">
      <c r="B100" s="39">
        <v>3</v>
      </c>
      <c r="C100" s="40"/>
      <c r="D100" s="185"/>
      <c r="E100" s="186"/>
      <c r="F100" s="18"/>
      <c r="G100" s="64"/>
      <c r="H100" s="46"/>
    </row>
    <row r="101" spans="2:8" ht="17.25" customHeight="1" x14ac:dyDescent="0.3">
      <c r="B101" s="167" t="s">
        <v>22</v>
      </c>
      <c r="C101" s="167"/>
      <c r="D101" s="167"/>
      <c r="E101" s="167"/>
      <c r="F101" s="167"/>
      <c r="G101" s="65">
        <f>SUM(G98:G100)</f>
        <v>0</v>
      </c>
      <c r="H101" s="31"/>
    </row>
    <row r="102" spans="2:8" x14ac:dyDescent="0.3">
      <c r="B102" s="159"/>
      <c r="C102" s="159"/>
      <c r="D102" s="159"/>
      <c r="E102" s="159"/>
      <c r="F102" s="159"/>
      <c r="G102" s="159"/>
      <c r="H102" s="159"/>
    </row>
    <row r="103" spans="2:8" ht="17.25" customHeight="1" x14ac:dyDescent="0.3">
      <c r="B103" s="169" t="s">
        <v>97</v>
      </c>
      <c r="C103" s="169"/>
      <c r="D103" s="169"/>
      <c r="E103" s="169"/>
      <c r="F103" s="169"/>
      <c r="G103" s="169"/>
      <c r="H103" s="169"/>
    </row>
    <row r="104" spans="2:8" ht="18.75" x14ac:dyDescent="0.3">
      <c r="B104" s="166" t="s">
        <v>98</v>
      </c>
      <c r="C104" s="166"/>
      <c r="D104" s="166"/>
      <c r="E104" s="166"/>
      <c r="F104" s="166"/>
      <c r="G104" s="166"/>
      <c r="H104" s="166"/>
    </row>
    <row r="105" spans="2:8" x14ac:dyDescent="0.3">
      <c r="B105" s="165" t="s">
        <v>60</v>
      </c>
      <c r="C105" s="164" t="s">
        <v>12</v>
      </c>
      <c r="D105" s="33" t="s">
        <v>55</v>
      </c>
      <c r="E105" s="34" t="s">
        <v>57</v>
      </c>
      <c r="F105" s="33" t="s">
        <v>59</v>
      </c>
      <c r="G105" s="60" t="s">
        <v>38</v>
      </c>
      <c r="H105" s="25" t="s">
        <v>61</v>
      </c>
    </row>
    <row r="106" spans="2:8" x14ac:dyDescent="0.3">
      <c r="B106" s="165"/>
      <c r="C106" s="164"/>
      <c r="D106" s="35" t="s">
        <v>56</v>
      </c>
      <c r="E106" s="45" t="s">
        <v>58</v>
      </c>
      <c r="F106" s="35" t="s">
        <v>58</v>
      </c>
      <c r="G106" s="61" t="s">
        <v>39</v>
      </c>
      <c r="H106" s="37" t="s">
        <v>51</v>
      </c>
    </row>
    <row r="107" spans="2:8" ht="58.5" customHeight="1" x14ac:dyDescent="0.3">
      <c r="B107" s="19">
        <v>1</v>
      </c>
      <c r="C107" s="101" t="s">
        <v>147</v>
      </c>
      <c r="D107" s="50">
        <v>3500</v>
      </c>
      <c r="E107" s="43">
        <v>1</v>
      </c>
      <c r="F107" s="20">
        <v>2</v>
      </c>
      <c r="G107" s="54">
        <f>ROUND(D107*E107*F107,0)</f>
        <v>7000</v>
      </c>
      <c r="H107" s="31" t="str">
        <f>IF(D107&gt;3500,"OVER 3,500","")</f>
        <v/>
      </c>
    </row>
    <row r="108" spans="2:8" ht="17.25" customHeight="1" x14ac:dyDescent="0.3">
      <c r="B108" s="19">
        <v>2</v>
      </c>
      <c r="C108" s="26"/>
      <c r="D108" s="50"/>
      <c r="E108" s="43"/>
      <c r="F108" s="20"/>
      <c r="G108" s="54">
        <f t="shared" ref="G108:G109" si="9">ROUND(D108*E108*F108,0)</f>
        <v>0</v>
      </c>
      <c r="H108" s="31" t="str">
        <f t="shared" ref="H108:H109" si="10">IF(D108&gt;3500,"OVER 3,500","")</f>
        <v/>
      </c>
    </row>
    <row r="109" spans="2:8" x14ac:dyDescent="0.3">
      <c r="B109" s="19">
        <v>3</v>
      </c>
      <c r="C109" s="26"/>
      <c r="D109" s="50"/>
      <c r="E109" s="44"/>
      <c r="F109" s="19"/>
      <c r="G109" s="54">
        <f t="shared" si="9"/>
        <v>0</v>
      </c>
      <c r="H109" s="31" t="str">
        <f t="shared" si="10"/>
        <v/>
      </c>
    </row>
    <row r="110" spans="2:8" x14ac:dyDescent="0.3">
      <c r="B110" s="160" t="s">
        <v>99</v>
      </c>
      <c r="C110" s="160"/>
      <c r="D110" s="160"/>
      <c r="E110" s="160"/>
      <c r="F110" s="160"/>
      <c r="G110" s="50">
        <f>SUM(G107:G109)</f>
        <v>7000</v>
      </c>
      <c r="H110" s="31"/>
    </row>
    <row r="111" spans="2:8" ht="17.25" customHeight="1" x14ac:dyDescent="0.3">
      <c r="B111" s="166" t="s">
        <v>100</v>
      </c>
      <c r="C111" s="166"/>
      <c r="D111" s="166"/>
      <c r="E111" s="166"/>
      <c r="F111" s="166"/>
      <c r="G111" s="166"/>
      <c r="H111" s="166"/>
    </row>
    <row r="112" spans="2:8" x14ac:dyDescent="0.3">
      <c r="B112" s="165" t="s">
        <v>60</v>
      </c>
      <c r="C112" s="183" t="s">
        <v>112</v>
      </c>
      <c r="D112" s="152" t="s">
        <v>46</v>
      </c>
      <c r="E112" s="153"/>
      <c r="F112" s="46"/>
      <c r="G112" s="60" t="s">
        <v>38</v>
      </c>
      <c r="H112" s="25" t="s">
        <v>61</v>
      </c>
    </row>
    <row r="113" spans="2:8" x14ac:dyDescent="0.3">
      <c r="B113" s="165"/>
      <c r="C113" s="164"/>
      <c r="D113" s="154"/>
      <c r="E113" s="155"/>
      <c r="F113" s="17"/>
      <c r="G113" s="61" t="s">
        <v>39</v>
      </c>
      <c r="H113" s="37" t="s">
        <v>51</v>
      </c>
    </row>
    <row r="114" spans="2:8" x14ac:dyDescent="0.3">
      <c r="B114" s="19">
        <v>1</v>
      </c>
      <c r="C114" s="42"/>
      <c r="D114" s="177"/>
      <c r="E114" s="178"/>
      <c r="F114" s="18"/>
      <c r="G114" s="54"/>
      <c r="H114" s="31"/>
    </row>
    <row r="115" spans="2:8" x14ac:dyDescent="0.3">
      <c r="B115" s="19">
        <v>2</v>
      </c>
      <c r="C115" s="26"/>
      <c r="D115" s="179"/>
      <c r="E115" s="180"/>
      <c r="F115" s="18"/>
      <c r="G115" s="54"/>
      <c r="H115" s="31"/>
    </row>
    <row r="116" spans="2:8" x14ac:dyDescent="0.3">
      <c r="B116" s="19">
        <v>3</v>
      </c>
      <c r="C116" s="26"/>
      <c r="D116" s="181"/>
      <c r="E116" s="182"/>
      <c r="F116" s="18"/>
      <c r="G116" s="54"/>
      <c r="H116" s="31"/>
    </row>
    <row r="117" spans="2:8" ht="17.25" customHeight="1" x14ac:dyDescent="0.3">
      <c r="B117" s="161" t="s">
        <v>101</v>
      </c>
      <c r="C117" s="162"/>
      <c r="D117" s="162"/>
      <c r="E117" s="162"/>
      <c r="F117" s="163"/>
      <c r="G117" s="50">
        <f>SUM(G114:G116)</f>
        <v>0</v>
      </c>
      <c r="H117" s="31"/>
    </row>
    <row r="118" spans="2:8" ht="18.75" x14ac:dyDescent="0.3">
      <c r="B118" s="167" t="s">
        <v>102</v>
      </c>
      <c r="C118" s="167"/>
      <c r="D118" s="167"/>
      <c r="E118" s="167"/>
      <c r="F118" s="167"/>
      <c r="G118" s="62">
        <f>G110+G117</f>
        <v>7000</v>
      </c>
      <c r="H118" s="31"/>
    </row>
    <row r="119" spans="2:8" x14ac:dyDescent="0.3">
      <c r="B119" s="159"/>
      <c r="C119" s="159"/>
      <c r="D119" s="159"/>
      <c r="E119" s="159"/>
      <c r="F119" s="159"/>
      <c r="G119" s="159"/>
      <c r="H119" s="159"/>
    </row>
    <row r="120" spans="2:8" ht="17.25" customHeight="1" x14ac:dyDescent="0.3">
      <c r="B120" s="184" t="s">
        <v>23</v>
      </c>
      <c r="C120" s="184"/>
      <c r="D120" s="184"/>
      <c r="E120" s="184"/>
      <c r="F120" s="184"/>
      <c r="G120" s="66">
        <f>G101+G93+G85+G76+G55+G45+G24+G118</f>
        <v>551000</v>
      </c>
      <c r="H120" s="31"/>
    </row>
    <row r="121" spans="2:8" ht="18.75" x14ac:dyDescent="0.3">
      <c r="B121" s="184" t="s">
        <v>68</v>
      </c>
      <c r="C121" s="184"/>
      <c r="D121" s="184"/>
      <c r="E121" s="184"/>
      <c r="F121" s="184"/>
      <c r="G121" s="52">
        <f>ROUND(G120*5%,0)</f>
        <v>27550</v>
      </c>
      <c r="H121" s="31"/>
    </row>
    <row r="122" spans="2:8" ht="16.5" customHeight="1" x14ac:dyDescent="0.3">
      <c r="B122" s="184" t="s">
        <v>24</v>
      </c>
      <c r="C122" s="184"/>
      <c r="D122" s="184"/>
      <c r="E122" s="184"/>
      <c r="F122" s="184"/>
      <c r="G122" s="67">
        <f>G120+G121</f>
        <v>578550</v>
      </c>
      <c r="H122" s="31"/>
    </row>
    <row r="123" spans="2:8" ht="17.25" customHeight="1" x14ac:dyDescent="0.3">
      <c r="D123" s="4"/>
      <c r="E123" s="14"/>
      <c r="F123" s="4"/>
      <c r="G123" s="59"/>
      <c r="H123" s="6"/>
    </row>
    <row r="124" spans="2:8" x14ac:dyDescent="0.3">
      <c r="C124" s="9"/>
      <c r="D124" s="7"/>
      <c r="E124" s="15"/>
      <c r="F124" s="7"/>
      <c r="G124" s="68"/>
      <c r="H124" s="2"/>
    </row>
    <row r="125" spans="2:8" ht="17.25" customHeight="1" x14ac:dyDescent="0.3">
      <c r="D125" s="4"/>
      <c r="E125" s="14"/>
      <c r="F125" s="4"/>
      <c r="G125" s="59"/>
      <c r="H125" s="7"/>
    </row>
    <row r="126" spans="2:8" x14ac:dyDescent="0.3">
      <c r="C126" s="11"/>
      <c r="D126" s="8"/>
      <c r="E126" s="16"/>
      <c r="F126" s="8"/>
      <c r="G126" s="59"/>
      <c r="H126" s="6"/>
    </row>
  </sheetData>
  <sheetProtection algorithmName="SHA-512" hashValue="hqfRRLEPvl6kuOHuBS8vE+kkCKJVd/WerD5xVMqbIqx+ewc+gC9QC80KOFQf0iqAgp4fwNOzZyahjj/feshaDQ==" saltValue="Yi+Fbctpev6EASI9cX9DJQ==" spinCount="100000" sheet="1" objects="1" scenarios="1"/>
  <mergeCells count="90">
    <mergeCell ref="D10:F10"/>
    <mergeCell ref="G10:H10"/>
    <mergeCell ref="B1:H1"/>
    <mergeCell ref="D3:G3"/>
    <mergeCell ref="C4:C6"/>
    <mergeCell ref="D7:F7"/>
    <mergeCell ref="D8:F8"/>
    <mergeCell ref="B27:H27"/>
    <mergeCell ref="B11:H11"/>
    <mergeCell ref="B12:B13"/>
    <mergeCell ref="B19:F19"/>
    <mergeCell ref="B20:H20"/>
    <mergeCell ref="B21:F21"/>
    <mergeCell ref="B22:F22"/>
    <mergeCell ref="B23:F23"/>
    <mergeCell ref="B24:F24"/>
    <mergeCell ref="B25:H25"/>
    <mergeCell ref="B26:H26"/>
    <mergeCell ref="B46:H46"/>
    <mergeCell ref="B28:B29"/>
    <mergeCell ref="C28:C29"/>
    <mergeCell ref="D28:D29"/>
    <mergeCell ref="F28:F29"/>
    <mergeCell ref="B35:F35"/>
    <mergeCell ref="B36:H36"/>
    <mergeCell ref="B37:B38"/>
    <mergeCell ref="C37:C38"/>
    <mergeCell ref="D37:D38"/>
    <mergeCell ref="B44:F44"/>
    <mergeCell ref="B45:F45"/>
    <mergeCell ref="B67:H67"/>
    <mergeCell ref="B47:H47"/>
    <mergeCell ref="B48:B49"/>
    <mergeCell ref="C48:C49"/>
    <mergeCell ref="D48:D49"/>
    <mergeCell ref="B55:F55"/>
    <mergeCell ref="B56:H56"/>
    <mergeCell ref="B57:H57"/>
    <mergeCell ref="B58:H58"/>
    <mergeCell ref="B59:B60"/>
    <mergeCell ref="C59:C60"/>
    <mergeCell ref="B66:F66"/>
    <mergeCell ref="D83:E83"/>
    <mergeCell ref="B68:B69"/>
    <mergeCell ref="C68:C69"/>
    <mergeCell ref="B75:F75"/>
    <mergeCell ref="B76:F76"/>
    <mergeCell ref="B77:H77"/>
    <mergeCell ref="B78:H78"/>
    <mergeCell ref="B79:B80"/>
    <mergeCell ref="C79:C80"/>
    <mergeCell ref="D79:E80"/>
    <mergeCell ref="D81:E81"/>
    <mergeCell ref="D82:E82"/>
    <mergeCell ref="D84:E84"/>
    <mergeCell ref="B85:F85"/>
    <mergeCell ref="B86:H86"/>
    <mergeCell ref="B87:H87"/>
    <mergeCell ref="B88:B89"/>
    <mergeCell ref="C88:C89"/>
    <mergeCell ref="D88:D89"/>
    <mergeCell ref="B93:F93"/>
    <mergeCell ref="B94:H94"/>
    <mergeCell ref="B95:H95"/>
    <mergeCell ref="B96:B97"/>
    <mergeCell ref="C96:C97"/>
    <mergeCell ref="D96:E97"/>
    <mergeCell ref="B112:B113"/>
    <mergeCell ref="C112:C113"/>
    <mergeCell ref="D112:E113"/>
    <mergeCell ref="D98:E98"/>
    <mergeCell ref="D99:E99"/>
    <mergeCell ref="D100:E100"/>
    <mergeCell ref="B101:F101"/>
    <mergeCell ref="B102:H102"/>
    <mergeCell ref="B103:H103"/>
    <mergeCell ref="B104:H104"/>
    <mergeCell ref="B105:B106"/>
    <mergeCell ref="C105:C106"/>
    <mergeCell ref="B110:F110"/>
    <mergeCell ref="B111:H111"/>
    <mergeCell ref="B120:F120"/>
    <mergeCell ref="B121:F121"/>
    <mergeCell ref="B122:F122"/>
    <mergeCell ref="D114:E114"/>
    <mergeCell ref="D115:E115"/>
    <mergeCell ref="D116:E116"/>
    <mergeCell ref="B117:F117"/>
    <mergeCell ref="B118:F118"/>
    <mergeCell ref="B119:H119"/>
  </mergeCells>
  <phoneticPr fontId="2" type="noConversion"/>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4</vt:i4>
      </vt:variant>
    </vt:vector>
  </HeadingPairs>
  <TitlesOfParts>
    <vt:vector size="4" baseType="lpstr">
      <vt:lpstr>Guideline</vt:lpstr>
      <vt:lpstr>KO Budget</vt:lpstr>
      <vt:lpstr>IL Budget</vt:lpstr>
      <vt:lpstr>Project budget sample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KORIL_JYKIM</dc:creator>
  <cp:lastModifiedBy>안 현진</cp:lastModifiedBy>
  <dcterms:created xsi:type="dcterms:W3CDTF">2020-01-28T04:42:41Z</dcterms:created>
  <dcterms:modified xsi:type="dcterms:W3CDTF">2026-06-12T05:19:57Z</dcterms:modified>
</cp:coreProperties>
</file>